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66925"/>
  <mc:AlternateContent xmlns:mc="http://schemas.openxmlformats.org/markup-compatibility/2006">
    <mc:Choice Requires="x15">
      <x15ac:absPath xmlns:x15ac="http://schemas.microsoft.com/office/spreadsheetml/2010/11/ac" url="E:\EXT\9B\"/>
    </mc:Choice>
  </mc:AlternateContent>
  <xr:revisionPtr revIDLastSave="0" documentId="8_{16582E3B-65DB-4338-B2F1-0CCFFFD4719B}" xr6:coauthVersionLast="47" xr6:coauthVersionMax="47" xr10:uidLastSave="{00000000-0000-0000-0000-000000000000}"/>
  <bookViews>
    <workbookView xWindow="-12" yWindow="-528" windowWidth="23064" windowHeight="12432" firstSheet="1" activeTab="4" xr2:uid="{BE9E1E00-0B85-4844-B1E3-229A610793B1}"/>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definedNames>
    <definedName name="_Toc203487321" localSheetId="2">'Part 2 - Disclosure checklist'!$F$128</definedName>
    <definedName name="_Toc203487326" localSheetId="2">'Part 2 - Disclosure checklist'!$F$124</definedName>
    <definedName name="_Toc203487336" localSheetId="2">'Part 2 - Disclosure checklist'!$F$172</definedName>
    <definedName name="_Toc203487338" localSheetId="2">'Part 2 - Disclosure checklist'!$F$56</definedName>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12" l="1"/>
  <c r="J27" i="11"/>
  <c r="B20" i="11"/>
  <c r="B18" i="11"/>
  <c r="J25" i="11"/>
  <c r="B36" i="4"/>
  <c r="C36" i="4"/>
  <c r="D36" i="4"/>
  <c r="E36" i="4"/>
  <c r="B35" i="4"/>
  <c r="C35" i="4"/>
  <c r="D35" i="4"/>
  <c r="E35" i="4"/>
  <c r="B19" i="11" l="1"/>
  <c r="B21" i="11"/>
  <c r="I56" i="12"/>
  <c r="I57" i="12"/>
  <c r="I58" i="12"/>
  <c r="I59" i="12"/>
  <c r="I60" i="12"/>
  <c r="I61" i="12"/>
  <c r="I62" i="12"/>
  <c r="I63" i="12"/>
  <c r="I64" i="12"/>
  <c r="I65" i="12"/>
  <c r="I66" i="12"/>
  <c r="I28" i="12"/>
  <c r="I29" i="12"/>
  <c r="I30" i="12"/>
  <c r="I32" i="12"/>
  <c r="I33" i="12"/>
  <c r="I34" i="12"/>
  <c r="I35" i="12"/>
  <c r="I36" i="12"/>
  <c r="I37" i="12"/>
  <c r="I38" i="12"/>
  <c r="I39" i="12"/>
  <c r="I40" i="12"/>
  <c r="I41" i="12"/>
  <c r="I42" i="12"/>
  <c r="I43" i="12"/>
  <c r="I44" i="12"/>
  <c r="I45" i="12"/>
  <c r="I46" i="12"/>
  <c r="I47" i="12"/>
  <c r="I48" i="12"/>
  <c r="I49" i="12"/>
  <c r="I50" i="12"/>
  <c r="I51" i="12"/>
  <c r="I52" i="12"/>
  <c r="I53" i="12"/>
  <c r="I54" i="12"/>
  <c r="I55" i="12"/>
  <c r="E16" i="12" l="1"/>
  <c r="E15" i="12" l="1"/>
  <c r="J41" i="4" l="1"/>
  <c r="H27" i="11" l="1"/>
  <c r="J39" i="4"/>
  <c r="D102" i="8" s="1"/>
  <c r="I41" i="4"/>
  <c r="B116" i="8" l="1"/>
  <c r="B112" i="8"/>
  <c r="B114" i="8"/>
  <c r="D136" i="8" l="1"/>
  <c r="E27" i="9"/>
  <c r="F195" i="8" l="1"/>
  <c r="F194" i="8"/>
  <c r="F193" i="8"/>
  <c r="E54" i="9" l="1"/>
  <c r="E55" i="9"/>
  <c r="E53" i="9"/>
  <c r="E56" i="9"/>
  <c r="B63" i="8"/>
  <c r="B93" i="8" l="1"/>
  <c r="B91" i="8"/>
  <c r="B89" i="8"/>
  <c r="B87" i="8"/>
  <c r="B85" i="8"/>
  <c r="B83" i="8"/>
  <c r="I67" i="12"/>
  <c r="E31" i="9" l="1"/>
  <c r="F36" i="8" l="1"/>
  <c r="I27" i="12"/>
  <c r="E18" i="12"/>
  <c r="E17" i="12"/>
  <c r="G33" i="9"/>
  <c r="E19" i="12"/>
  <c r="E20" i="12"/>
  <c r="B15" i="11"/>
  <c r="B16" i="11"/>
  <c r="B17" i="11"/>
  <c r="B22" i="11"/>
  <c r="B23" i="11"/>
  <c r="E30" i="9"/>
  <c r="N4" i="4"/>
  <c r="B77" i="8"/>
  <c r="B75" i="8"/>
  <c r="B73" i="8"/>
  <c r="B71" i="8"/>
  <c r="B69" i="8"/>
  <c r="B67" i="8"/>
  <c r="B65" i="8"/>
  <c r="E16" i="9"/>
  <c r="E15" i="9"/>
  <c r="E28" i="9"/>
  <c r="E17" i="9"/>
  <c r="B132" i="8"/>
  <c r="E37" i="4"/>
  <c r="D37" i="4"/>
  <c r="C37" i="4"/>
  <c r="B37" i="4"/>
  <c r="E33" i="4"/>
  <c r="F148" i="8"/>
  <c r="D23" i="4"/>
  <c r="E24" i="4"/>
  <c r="D24" i="4"/>
  <c r="C24" i="4"/>
  <c r="B24" i="4"/>
  <c r="E23" i="4"/>
  <c r="C23" i="4"/>
  <c r="B23" i="4"/>
  <c r="E22" i="4"/>
  <c r="D22" i="4"/>
  <c r="C22" i="4"/>
  <c r="B22" i="4"/>
  <c r="C25" i="4"/>
  <c r="C26" i="4"/>
  <c r="C27" i="4"/>
  <c r="C28" i="4"/>
  <c r="C29" i="4"/>
  <c r="C30" i="4"/>
  <c r="C31" i="4"/>
  <c r="C32" i="4"/>
  <c r="C33" i="4"/>
  <c r="C34" i="4"/>
  <c r="D25" i="4"/>
  <c r="D26" i="4"/>
  <c r="D27" i="4"/>
  <c r="D28" i="4"/>
  <c r="D29" i="4"/>
  <c r="D30" i="4"/>
  <c r="D31" i="4"/>
  <c r="D32" i="4"/>
  <c r="D33" i="4"/>
  <c r="D34" i="4"/>
  <c r="E25" i="4"/>
  <c r="E26" i="4"/>
  <c r="E27" i="4"/>
  <c r="E28" i="4"/>
  <c r="E29" i="4"/>
  <c r="E30" i="4"/>
  <c r="E31" i="4"/>
  <c r="E32" i="4"/>
  <c r="E34" i="4"/>
  <c r="B25" i="4"/>
  <c r="B26" i="4"/>
  <c r="B27" i="4"/>
  <c r="B28" i="4"/>
  <c r="B29" i="4"/>
  <c r="B30" i="4"/>
  <c r="B31" i="4"/>
  <c r="B32" i="4"/>
  <c r="B33" i="4"/>
  <c r="B34" i="4"/>
  <c r="B97" i="8"/>
  <c r="B95" i="8"/>
  <c r="E52"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<sst xmlns="http://schemas.openxmlformats.org/spreadsheetml/2006/main" count="3078" uniqueCount="2062">
  <si>
    <t>Summary data template for EITI disclosures</t>
  </si>
  <si>
    <t>Summary data template</t>
  </si>
  <si>
    <t>Comments / Notes</t>
  </si>
  <si>
    <t>Requirement</t>
  </si>
  <si>
    <t>Inclusion</t>
  </si>
  <si>
    <t>“Make the EITI Report available in an open data format (xlsx or csv) online and publicise its availability.” 
- EITI Requirement 7.1.c</t>
  </si>
  <si>
    <t>Afghanistan</t>
  </si>
  <si>
    <t>AF</t>
  </si>
  <si>
    <t>AFG</t>
  </si>
  <si>
    <t>Aland Islands</t>
  </si>
  <si>
    <t>AX</t>
  </si>
  <si>
    <t>ALA</t>
  </si>
  <si>
    <t>Albania</t>
  </si>
  <si>
    <t>AL</t>
  </si>
  <si>
    <t>ALB</t>
  </si>
  <si>
    <t>Algeria</t>
  </si>
  <si>
    <t>DZ</t>
  </si>
  <si>
    <t>DZA</t>
  </si>
  <si>
    <t>American Samoa</t>
  </si>
  <si>
    <t>AS</t>
  </si>
  <si>
    <t>ASM</t>
  </si>
  <si>
    <t>Andorra</t>
  </si>
  <si>
    <t>AD</t>
  </si>
  <si>
    <t>AND</t>
  </si>
  <si>
    <t>Angola</t>
  </si>
  <si>
    <t>AO</t>
  </si>
  <si>
    <t>AGO</t>
  </si>
  <si>
    <t>Anguilla</t>
  </si>
  <si>
    <t>AI</t>
  </si>
  <si>
    <t>AIA</t>
  </si>
  <si>
    <t>Antigua and Barbuda</t>
  </si>
  <si>
    <t>AG</t>
  </si>
  <si>
    <t>ATG</t>
  </si>
  <si>
    <t>Argentina</t>
  </si>
  <si>
    <t>AR</t>
  </si>
  <si>
    <t>ARG</t>
  </si>
  <si>
    <t>Armenia</t>
  </si>
  <si>
    <t>AM</t>
  </si>
  <si>
    <t>ARM</t>
  </si>
  <si>
    <t>Aruba</t>
  </si>
  <si>
    <t>AW</t>
  </si>
  <si>
    <t>ABW</t>
  </si>
  <si>
    <t>Australia</t>
  </si>
  <si>
    <t>AU</t>
  </si>
  <si>
    <t>AUS</t>
  </si>
  <si>
    <t>Austria</t>
  </si>
  <si>
    <t>AT</t>
  </si>
  <si>
    <t>AUT</t>
  </si>
  <si>
    <t>Azerbaijan</t>
  </si>
  <si>
    <t>AZ</t>
  </si>
  <si>
    <t>AZE</t>
  </si>
  <si>
    <t>Bahamas</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</si>
  <si>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</si>
  <si>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</si>
  <si>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</si>
  <si>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</si>
  <si>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</si>
  <si>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</si>
  <si>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</si>
  <si>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</si>
  <si>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</si>
  <si>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</si>
  <si>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</si>
  <si>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</si>
  <si>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</si>
  <si>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</si>
  <si>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</si>
  <si>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</si>
  <si>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</si>
  <si>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</si>
  <si>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</si>
  <si>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</si>
  <si>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</si>
  <si>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</si>
  <si>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</si>
  <si>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</si>
  <si>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</si>
  <si>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</si>
  <si>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</si>
  <si>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</si>
  <si>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</si>
  <si>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Bolivia</t>
  </si>
  <si>
    <t>BO</t>
  </si>
  <si>
    <t>BOL</t>
  </si>
  <si>
    <t>Bosnia and Herzegovina</t>
  </si>
  <si>
    <t>BA</t>
  </si>
  <si>
    <t>BIH</t>
  </si>
  <si>
    <t>Botswana</t>
  </si>
  <si>
    <t>BW</t>
  </si>
  <si>
    <t>BWA</t>
  </si>
  <si>
    <t>Brazil</t>
  </si>
  <si>
    <t>BR</t>
  </si>
  <si>
    <t>BRA</t>
  </si>
  <si>
    <t>British Virgin Islands</t>
  </si>
  <si>
    <t>VG</t>
  </si>
  <si>
    <t>VGB</t>
  </si>
  <si>
    <t>British Indian Ocean Territory</t>
  </si>
  <si>
    <t>IO</t>
  </si>
  <si>
    <t>IOT</t>
  </si>
  <si>
    <t>Brunei Darussalam</t>
  </si>
  <si>
    <t>BN</t>
  </si>
  <si>
    <t>BRN</t>
  </si>
  <si>
    <t>Bulgaria</t>
  </si>
  <si>
    <t>BG</t>
  </si>
  <si>
    <t>BGR</t>
  </si>
  <si>
    <t>Burkina Faso</t>
  </si>
  <si>
    <t>BF</t>
  </si>
  <si>
    <t>BFA</t>
  </si>
  <si>
    <t>Burundi</t>
  </si>
  <si>
    <t>BI</t>
  </si>
  <si>
    <t>BDI</t>
  </si>
  <si>
    <t>Cambodia</t>
  </si>
  <si>
    <t>KH</t>
  </si>
  <si>
    <t>KHM</t>
  </si>
  <si>
    <t>Cameroon</t>
  </si>
  <si>
    <t>CM</t>
  </si>
  <si>
    <t>CMR</t>
  </si>
  <si>
    <t>Canada</t>
  </si>
  <si>
    <t>CA</t>
  </si>
  <si>
    <t>CAN</t>
  </si>
  <si>
    <t>Cape Verde</t>
  </si>
  <si>
    <t>CV</t>
  </si>
  <si>
    <t>CPV</t>
  </si>
  <si>
    <t>Cayman Islands</t>
  </si>
  <si>
    <t>KY</t>
  </si>
  <si>
    <t>CYM</t>
  </si>
  <si>
    <t>Central African Republic</t>
  </si>
  <si>
    <t>CF</t>
  </si>
  <si>
    <t>CAF</t>
  </si>
  <si>
    <t>Chad</t>
  </si>
  <si>
    <t>TD</t>
  </si>
  <si>
    <t>TCD</t>
  </si>
  <si>
    <t>Chile</t>
  </si>
  <si>
    <t>CL</t>
  </si>
  <si>
    <t>CHL</t>
  </si>
  <si>
    <t>China</t>
  </si>
  <si>
    <t>CN</t>
  </si>
  <si>
    <t>CHN</t>
  </si>
  <si>
    <t>HK</t>
  </si>
  <si>
    <t>HKG</t>
  </si>
  <si>
    <t>MO</t>
  </si>
  <si>
    <t>MAC</t>
  </si>
  <si>
    <t>Christmas Island</t>
  </si>
  <si>
    <t>CX</t>
  </si>
  <si>
    <t>CXR</t>
  </si>
  <si>
    <t>Cocos (Keeling) Islands</t>
  </si>
  <si>
    <t>CC</t>
  </si>
  <si>
    <t>CCK</t>
  </si>
  <si>
    <t>Colombia</t>
  </si>
  <si>
    <t>CO</t>
  </si>
  <si>
    <t>COL</t>
  </si>
  <si>
    <t>Comoros</t>
  </si>
  <si>
    <t>KM</t>
  </si>
  <si>
    <t>COM</t>
  </si>
  <si>
    <t>CG</t>
  </si>
  <si>
    <t>COG</t>
  </si>
  <si>
    <t>CD</t>
  </si>
  <si>
    <t>COD</t>
  </si>
  <si>
    <t>Costa Rica</t>
  </si>
  <si>
    <t>CR</t>
  </si>
  <si>
    <t>CRI</t>
  </si>
  <si>
    <t>CI</t>
  </si>
  <si>
    <t>CIV</t>
  </si>
  <si>
    <t>Croatia</t>
  </si>
  <si>
    <t>HR</t>
  </si>
  <si>
    <t>HRV</t>
  </si>
  <si>
    <t>Cuba</t>
  </si>
  <si>
    <t>CU</t>
  </si>
  <si>
    <t>CUB</t>
  </si>
  <si>
    <t>Cyprus</t>
  </si>
  <si>
    <t>CY</t>
  </si>
  <si>
    <t>CYP</t>
  </si>
  <si>
    <t>Czech Republic</t>
  </si>
  <si>
    <t>CZ</t>
  </si>
  <si>
    <t>CZE</t>
  </si>
  <si>
    <t>Denmark</t>
  </si>
  <si>
    <t>DK</t>
  </si>
  <si>
    <t>DNK</t>
  </si>
  <si>
    <t>Djibouti</t>
  </si>
  <si>
    <t>DJ</t>
  </si>
  <si>
    <t>DJI</t>
  </si>
  <si>
    <t>Dominica</t>
  </si>
  <si>
    <t>DM</t>
  </si>
  <si>
    <t>DMA</t>
  </si>
  <si>
    <t>Dominican Republic</t>
  </si>
  <si>
    <t>DO</t>
  </si>
  <si>
    <t>DOM</t>
  </si>
  <si>
    <t>Ecuador</t>
  </si>
  <si>
    <t>EC</t>
  </si>
  <si>
    <t>ECU</t>
  </si>
  <si>
    <t>Egypt</t>
  </si>
  <si>
    <t>EG</t>
  </si>
  <si>
    <t>EGY</t>
  </si>
  <si>
    <t>El Salvador</t>
  </si>
  <si>
    <t>SV</t>
  </si>
  <si>
    <t>SLV</t>
  </si>
  <si>
    <t>Equatorial Guinea</t>
  </si>
  <si>
    <t>GQ</t>
  </si>
  <si>
    <t>GNQ</t>
  </si>
  <si>
    <t>Eritrea</t>
  </si>
  <si>
    <t>ER</t>
  </si>
  <si>
    <t>ERI</t>
  </si>
  <si>
    <t>Estonia</t>
  </si>
  <si>
    <t>EE</t>
  </si>
  <si>
    <t>EST</t>
  </si>
  <si>
    <t>Ethiopia</t>
  </si>
  <si>
    <t>ET</t>
  </si>
  <si>
    <t>ETH</t>
  </si>
  <si>
    <t>FK</t>
  </si>
  <si>
    <t>FLK</t>
  </si>
  <si>
    <t>Faroe Islands</t>
  </si>
  <si>
    <t>FO</t>
  </si>
  <si>
    <t>FRO</t>
  </si>
  <si>
    <t>Fiji</t>
  </si>
  <si>
    <t>FJ</t>
  </si>
  <si>
    <t>FJI</t>
  </si>
  <si>
    <t>Finland</t>
  </si>
  <si>
    <t>FI</t>
  </si>
  <si>
    <t>FIN</t>
  </si>
  <si>
    <t>France</t>
  </si>
  <si>
    <t>FR</t>
  </si>
  <si>
    <t>FRA</t>
  </si>
  <si>
    <t>French Guiana</t>
  </si>
  <si>
    <t>GF</t>
  </si>
  <si>
    <t>GUF</t>
  </si>
  <si>
    <t>French Polynesia</t>
  </si>
  <si>
    <t>PF</t>
  </si>
  <si>
    <t>PYF</t>
  </si>
  <si>
    <t>French Southern Territories</t>
  </si>
  <si>
    <t>TF</t>
  </si>
  <si>
    <t>ATF</t>
  </si>
  <si>
    <t>Gabon</t>
  </si>
  <si>
    <t>GA</t>
  </si>
  <si>
    <t>GAB</t>
  </si>
  <si>
    <t>Gambia</t>
  </si>
  <si>
    <t>GM</t>
  </si>
  <si>
    <t>GMB</t>
  </si>
  <si>
    <t>Georgia</t>
  </si>
  <si>
    <t>GE</t>
  </si>
  <si>
    <t>GEO</t>
  </si>
  <si>
    <t>Germany</t>
  </si>
  <si>
    <t>DE</t>
  </si>
  <si>
    <t>DEU</t>
  </si>
  <si>
    <t>Ghana</t>
  </si>
  <si>
    <t>GH</t>
  </si>
  <si>
    <t>GHA</t>
  </si>
  <si>
    <t>Gibraltar</t>
  </si>
  <si>
    <t>GI</t>
  </si>
  <si>
    <t>GIB</t>
  </si>
  <si>
    <t>Greece</t>
  </si>
  <si>
    <t>GR</t>
  </si>
  <si>
    <t>GRC</t>
  </si>
  <si>
    <t>Greenland</t>
  </si>
  <si>
    <t>GL</t>
  </si>
  <si>
    <t>GRL</t>
  </si>
  <si>
    <t>Grenada</t>
  </si>
  <si>
    <t>GD</t>
  </si>
  <si>
    <t>GRD</t>
  </si>
  <si>
    <t>Guadeloupe</t>
  </si>
  <si>
    <t>GP</t>
  </si>
  <si>
    <t>GLP</t>
  </si>
  <si>
    <t>Guam</t>
  </si>
  <si>
    <t>GU</t>
  </si>
  <si>
    <t>GUM</t>
  </si>
  <si>
    <t>Guatemala</t>
  </si>
  <si>
    <t>GT</t>
  </si>
  <si>
    <t>GTM</t>
  </si>
  <si>
    <t>Guernsey</t>
  </si>
  <si>
    <t>GG</t>
  </si>
  <si>
    <t>GGY</t>
  </si>
  <si>
    <t>Guinea</t>
  </si>
  <si>
    <t>GN</t>
  </si>
  <si>
    <t>GIN</t>
  </si>
  <si>
    <t>Guinea-Bissau</t>
  </si>
  <si>
    <t>GW</t>
  </si>
  <si>
    <t>GNB</t>
  </si>
  <si>
    <t>Guyana</t>
  </si>
  <si>
    <t>GY</t>
  </si>
  <si>
    <t>GUY</t>
  </si>
  <si>
    <t>Haiti</t>
  </si>
  <si>
    <t>HT</t>
  </si>
  <si>
    <t>HTI</t>
  </si>
  <si>
    <t>Heard and Mcdonald Islands</t>
  </si>
  <si>
    <t>HM</t>
  </si>
  <si>
    <t>HMD</t>
  </si>
  <si>
    <t>VA</t>
  </si>
  <si>
    <t>VAT</t>
  </si>
  <si>
    <t>Honduras</t>
  </si>
  <si>
    <t>HN</t>
  </si>
  <si>
    <t>HND</t>
  </si>
  <si>
    <t>Hungary</t>
  </si>
  <si>
    <t>HU</t>
  </si>
  <si>
    <t>HUN</t>
  </si>
  <si>
    <t>Iceland</t>
  </si>
  <si>
    <t>IS</t>
  </si>
  <si>
    <t>ISL</t>
  </si>
  <si>
    <t>India</t>
  </si>
  <si>
    <t>IN</t>
  </si>
  <si>
    <t>IND</t>
  </si>
  <si>
    <t>Indonesia</t>
  </si>
  <si>
    <t>ID</t>
  </si>
  <si>
    <t>IDN</t>
  </si>
  <si>
    <t>IR</t>
  </si>
  <si>
    <t>IRN</t>
  </si>
  <si>
    <t>Iraq</t>
  </si>
  <si>
    <t>IQ</t>
  </si>
  <si>
    <t>IRQ</t>
  </si>
  <si>
    <t>Ireland</t>
  </si>
  <si>
    <t>IE</t>
  </si>
  <si>
    <t>IRL</t>
  </si>
  <si>
    <t>Isle of Man</t>
  </si>
  <si>
    <t>IM</t>
  </si>
  <si>
    <t>IMN</t>
  </si>
  <si>
    <t>Israel</t>
  </si>
  <si>
    <t>IL</t>
  </si>
  <si>
    <t>ISR</t>
  </si>
  <si>
    <t>Italy</t>
  </si>
  <si>
    <t>IT</t>
  </si>
  <si>
    <t>ITA</t>
  </si>
  <si>
    <t>Jamaica</t>
  </si>
  <si>
    <t>JM</t>
  </si>
  <si>
    <t>JAM</t>
  </si>
  <si>
    <t>Japan</t>
  </si>
  <si>
    <t>JP</t>
  </si>
  <si>
    <t>JPN</t>
  </si>
  <si>
    <t>Jersey</t>
  </si>
  <si>
    <t>JE</t>
  </si>
  <si>
    <t>JEY</t>
  </si>
  <si>
    <t>Jordan</t>
  </si>
  <si>
    <t>JO</t>
  </si>
  <si>
    <t>JOR</t>
  </si>
  <si>
    <t>Kazakhstan</t>
  </si>
  <si>
    <t>KZ</t>
  </si>
  <si>
    <t>KAZ</t>
  </si>
  <si>
    <t>Kenya</t>
  </si>
  <si>
    <t>KE</t>
  </si>
  <si>
    <t>KEN</t>
  </si>
  <si>
    <t>Kiribati</t>
  </si>
  <si>
    <t>KI</t>
  </si>
  <si>
    <t>KIR</t>
  </si>
  <si>
    <t>Korea (North)</t>
  </si>
  <si>
    <t>KP</t>
  </si>
  <si>
    <t>PRK</t>
  </si>
  <si>
    <t>Korea (South)</t>
  </si>
  <si>
    <t>KR</t>
  </si>
  <si>
    <t>KOR</t>
  </si>
  <si>
    <t>Kuwait</t>
  </si>
  <si>
    <t>KW</t>
  </si>
  <si>
    <t>KWT</t>
  </si>
  <si>
    <t>KG</t>
  </si>
  <si>
    <t>KGZ</t>
  </si>
  <si>
    <t>Lao PDR</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</si>
  <si>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</si>
  <si>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</si>
  <si>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</si>
  <si>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</si>
  <si>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</si>
  <si>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</si>
  <si>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</si>
  <si>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</si>
  <si>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</si>
  <si>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</si>
  <si>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</si>
  <si>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</si>
  <si>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</si>
  <si>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</si>
  <si>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</si>
  <si>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</si>
  <si>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</si>
  <si>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</si>
  <si>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</si>
  <si>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</si>
  <si>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</si>
  <si>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</si>
  <si>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</si>
  <si>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</si>
  <si>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</si>
  <si>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</si>
  <si>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MK</t>
  </si>
  <si>
    <t>MKD</t>
  </si>
  <si>
    <t>Madagascar</t>
  </si>
  <si>
    <t>MG</t>
  </si>
  <si>
    <t>MDG</t>
  </si>
  <si>
    <t>Malawi</t>
  </si>
  <si>
    <t>MW</t>
  </si>
  <si>
    <t>MWI</t>
  </si>
  <si>
    <t>Malaysia</t>
  </si>
  <si>
    <t>MY</t>
  </si>
  <si>
    <t>MYS</t>
  </si>
  <si>
    <t>Maldives</t>
  </si>
  <si>
    <t>MV</t>
  </si>
  <si>
    <t>MDV</t>
  </si>
  <si>
    <t>Mali</t>
  </si>
  <si>
    <t>ML</t>
  </si>
  <si>
    <t>MLI</t>
  </si>
  <si>
    <t>Malta</t>
  </si>
  <si>
    <t>MT</t>
  </si>
  <si>
    <t>MLT</t>
  </si>
  <si>
    <t>Marshall Islands</t>
  </si>
  <si>
    <t>MH</t>
  </si>
  <si>
    <t>MHL</t>
  </si>
  <si>
    <t>Martinique</t>
  </si>
  <si>
    <t>MQ</t>
  </si>
  <si>
    <t>MTQ</t>
  </si>
  <si>
    <t>Mauritania</t>
  </si>
  <si>
    <t>MR</t>
  </si>
  <si>
    <t>MRT</t>
  </si>
  <si>
    <t>Mauritius</t>
  </si>
  <si>
    <t>MU</t>
  </si>
  <si>
    <t>MUS</t>
  </si>
  <si>
    <t>Mayotte</t>
  </si>
  <si>
    <t>YT</t>
  </si>
  <si>
    <t>MYT</t>
  </si>
  <si>
    <t>Mexico</t>
  </si>
  <si>
    <t>MX</t>
  </si>
  <si>
    <t>MEX</t>
  </si>
  <si>
    <t>FM</t>
  </si>
  <si>
    <t>FSM</t>
  </si>
  <si>
    <t>Moldova</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</si>
  <si>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</si>
  <si>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</si>
  <si>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</si>
  <si>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</si>
  <si>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</si>
  <si>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</si>
  <si>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</si>
  <si>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</si>
  <si>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</si>
  <si>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</si>
  <si>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</si>
  <si>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</si>
  <si>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</si>
  <si>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</si>
  <si>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</si>
  <si>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</si>
  <si>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</si>
  <si>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</si>
  <si>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</si>
  <si>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</si>
  <si>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</si>
  <si>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</si>
  <si>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</si>
  <si>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</si>
  <si>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</si>
  <si>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</si>
  <si>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</si>
  <si>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</si>
  <si>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</si>
  <si>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</si>
  <si>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</si>
  <si>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</si>
  <si>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Netherlands</t>
  </si>
  <si>
    <t>NL</t>
  </si>
  <si>
    <t>NLD</t>
  </si>
  <si>
    <t>Netherlands Antilles</t>
  </si>
  <si>
    <t>AN</t>
  </si>
  <si>
    <t>ANT</t>
  </si>
  <si>
    <t>New Caledonia</t>
  </si>
  <si>
    <t>NC</t>
  </si>
  <si>
    <t>NCL</t>
  </si>
  <si>
    <t>New Zealand</t>
  </si>
  <si>
    <t>NZ</t>
  </si>
  <si>
    <t>NZL</t>
  </si>
  <si>
    <t>Nicaragua</t>
  </si>
  <si>
    <t>NI</t>
  </si>
  <si>
    <t>NIC</t>
  </si>
  <si>
    <t>Niger</t>
  </si>
  <si>
    <t>NE</t>
  </si>
  <si>
    <t>NER</t>
  </si>
  <si>
    <t>Nigeria</t>
  </si>
  <si>
    <t>NG</t>
  </si>
  <si>
    <t>NGA</t>
  </si>
  <si>
    <t>Niue</t>
  </si>
  <si>
    <t>NU</t>
  </si>
  <si>
    <t>NIU</t>
  </si>
  <si>
    <t>Norfolk Island</t>
  </si>
  <si>
    <t>NF</t>
  </si>
  <si>
    <t>NFK</t>
  </si>
  <si>
    <t>Northern Mariana Islands</t>
  </si>
  <si>
    <t>MP</t>
  </si>
  <si>
    <t>MNP</t>
  </si>
  <si>
    <t>Norway</t>
  </si>
  <si>
    <t>NO</t>
  </si>
  <si>
    <t>NOR</t>
  </si>
  <si>
    <t>Oman</t>
  </si>
  <si>
    <t>OM</t>
  </si>
  <si>
    <t>OMN</t>
  </si>
  <si>
    <t>Pakistan</t>
  </si>
  <si>
    <t>PK</t>
  </si>
  <si>
    <t>PAK</t>
  </si>
  <si>
    <t>Palau</t>
  </si>
  <si>
    <t>PW</t>
  </si>
  <si>
    <t>PLW</t>
  </si>
  <si>
    <t>Palestinian Territory</t>
  </si>
  <si>
    <t>PS</t>
  </si>
  <si>
    <t>PSE</t>
  </si>
  <si>
    <t>Panama</t>
  </si>
  <si>
    <t>PA</t>
  </si>
  <si>
    <t>PAN</t>
  </si>
  <si>
    <t>Papua New Guinea</t>
  </si>
  <si>
    <t>PG</t>
  </si>
  <si>
    <t>PNG</t>
  </si>
  <si>
    <t>Paraguay</t>
  </si>
  <si>
    <t>PY</t>
  </si>
  <si>
    <t>PRY</t>
  </si>
  <si>
    <t>Peru</t>
  </si>
  <si>
    <t>PE</t>
  </si>
  <si>
    <t>PER</t>
  </si>
  <si>
    <t>Philippines</t>
  </si>
  <si>
    <t>PH</t>
  </si>
  <si>
    <t>PHL</t>
  </si>
  <si>
    <t>Pitcairn</t>
  </si>
  <si>
    <t>PN</t>
  </si>
  <si>
    <t>PCN</t>
  </si>
  <si>
    <t>Poland</t>
  </si>
  <si>
    <t>PL</t>
  </si>
  <si>
    <t>POL</t>
  </si>
  <si>
    <t>Portugal</t>
  </si>
  <si>
    <t>PT</t>
  </si>
  <si>
    <t>PRT</t>
  </si>
  <si>
    <t>Puerto Rico</t>
  </si>
  <si>
    <t>PR</t>
  </si>
  <si>
    <t>PRI</t>
  </si>
  <si>
    <t>Qatar</t>
  </si>
  <si>
    <t>QA</t>
  </si>
  <si>
    <t>QAT</t>
  </si>
  <si>
    <t>RE</t>
  </si>
  <si>
    <t>REU</t>
  </si>
  <si>
    <t>Romania</t>
  </si>
  <si>
    <t>RO</t>
  </si>
  <si>
    <t>ROU</t>
  </si>
  <si>
    <t>Russian Federation</t>
  </si>
  <si>
    <t>RU</t>
  </si>
  <si>
    <t>RUS</t>
  </si>
  <si>
    <t>Rwanda</t>
  </si>
  <si>
    <t>RW</t>
  </si>
  <si>
    <t>RWA</t>
  </si>
  <si>
    <t>BL</t>
  </si>
  <si>
    <t>BLM</t>
  </si>
  <si>
    <t>Saint Helena</t>
  </si>
  <si>
    <t>SH</t>
  </si>
  <si>
    <t>SHN</t>
  </si>
  <si>
    <t>Saint Kitts and Nevis</t>
  </si>
  <si>
    <t>KN</t>
  </si>
  <si>
    <t>KNA</t>
  </si>
  <si>
    <t>Saint Lucia</t>
  </si>
  <si>
    <t>LC</t>
  </si>
  <si>
    <t>LCA</t>
  </si>
  <si>
    <t>MF</t>
  </si>
  <si>
    <t>MAF</t>
  </si>
  <si>
    <t>Saint Pierre and Miquelon</t>
  </si>
  <si>
    <t>PM</t>
  </si>
  <si>
    <t>SPM</t>
  </si>
  <si>
    <t>Saint Vincent and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</si>
  <si>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</si>
  <si>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</si>
  <si>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</si>
  <si>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</si>
  <si>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</si>
  <si>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</si>
  <si>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</si>
  <si>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</si>
  <si>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</si>
  <si>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</si>
  <si>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</si>
  <si>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</si>
  <si>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</si>
  <si>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</si>
  <si>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</si>
  <si>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</si>
  <si>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</si>
  <si>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</si>
  <si>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</si>
  <si>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</si>
  <si>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</si>
  <si>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</si>
  <si>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</si>
  <si>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</si>
  <si>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</si>
  <si>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</si>
  <si>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</si>
  <si>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</si>
  <si>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</si>
  <si>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</si>
  <si>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</si>
  <si>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</si>
  <si>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</si>
  <si>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</si>
  <si>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</si>
  <si>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</si>
  <si>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</si>
  <si>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</si>
  <si>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</si>
  <si>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</si>
  <si>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</si>
  <si>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</si>
  <si>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</si>
  <si>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</si>
  <si>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</si>
  <si>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</si>
  <si>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</si>
  <si>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</si>
  <si>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</si>
  <si>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</si>
  <si>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</si>
  <si>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</si>
  <si>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</si>
  <si>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</si>
  <si>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</si>
  <si>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</si>
  <si>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Sudan</t>
  </si>
  <si>
    <t>SD</t>
  </si>
  <si>
    <t>SDN</t>
  </si>
  <si>
    <t>Suriname</t>
  </si>
  <si>
    <t>SR</t>
  </si>
  <si>
    <t>SUR</t>
  </si>
  <si>
    <t>Svalbard and Jan Mayen Islands</t>
  </si>
  <si>
    <t>SJ</t>
  </si>
  <si>
    <t>SJM</t>
  </si>
  <si>
    <t>SZ</t>
  </si>
  <si>
    <t>SWZ</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</si>
  <si>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</si>
  <si>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</si>
  <si>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</si>
  <si>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</si>
  <si>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</si>
  <si>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</si>
  <si>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</si>
  <si>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</si>
  <si>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</si>
  <si>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</si>
  <si>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</si>
  <si>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</si>
  <si>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</si>
  <si>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</si>
  <si>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</si>
  <si>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</si>
  <si>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</si>
  <si>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</si>
  <si>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</si>
  <si>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</si>
  <si>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</si>
  <si>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</si>
  <si>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</si>
  <si>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</si>
  <si>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</si>
  <si>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</si>
  <si>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</si>
  <si>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</si>
  <si>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</si>
  <si>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</si>
  <si>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</si>
  <si>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</si>
  <si>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</si>
  <si>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</si>
  <si>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</si>
  <si>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</si>
  <si>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Turkey</t>
  </si>
  <si>
    <t>TR</t>
  </si>
  <si>
    <t>TUR</t>
  </si>
  <si>
    <t>Turkmenistan</t>
  </si>
  <si>
    <t>TM</t>
  </si>
  <si>
    <t>TKM</t>
  </si>
  <si>
    <t>Turks and Caicos Islands</t>
  </si>
  <si>
    <t>TC</t>
  </si>
  <si>
    <t>TCA</t>
  </si>
  <si>
    <t>Tuvalu</t>
  </si>
  <si>
    <t>TV</t>
  </si>
  <si>
    <t>TUV</t>
  </si>
  <si>
    <t>Uganda</t>
  </si>
  <si>
    <t>UG</t>
  </si>
  <si>
    <t>UGA</t>
  </si>
  <si>
    <t>Ukraine</t>
  </si>
  <si>
    <t>UA</t>
  </si>
  <si>
    <t>UKR</t>
  </si>
  <si>
    <t>United Arab Emirates</t>
  </si>
  <si>
    <t>AE</t>
  </si>
  <si>
    <t>ARE</t>
  </si>
  <si>
    <t>United Kingdom</t>
  </si>
  <si>
    <t>GB</t>
  </si>
  <si>
    <t>GBR</t>
  </si>
  <si>
    <t>United States of America</t>
  </si>
  <si>
    <t>US</t>
  </si>
  <si>
    <t>USA</t>
  </si>
  <si>
    <t>Uruguay</t>
  </si>
  <si>
    <t>UY</t>
  </si>
  <si>
    <t>URY</t>
  </si>
  <si>
    <t>Uzbekistan</t>
  </si>
  <si>
    <t>UZ</t>
  </si>
  <si>
    <t>UZB</t>
  </si>
  <si>
    <t>Vanuatu</t>
  </si>
  <si>
    <t>VU</t>
  </si>
  <si>
    <t>VUT</t>
  </si>
  <si>
    <t>VE</t>
  </si>
  <si>
    <t>VEN</t>
  </si>
  <si>
    <t>Viet Nam</t>
  </si>
  <si>
    <t>VN</t>
  </si>
  <si>
    <t>VNM</t>
  </si>
  <si>
    <t>Virgin Islands, US</t>
  </si>
  <si>
    <t>VI</t>
  </si>
  <si>
    <t>VIR</t>
  </si>
  <si>
    <t>Wallis and Futuna Islands</t>
  </si>
  <si>
    <t>WF</t>
  </si>
  <si>
    <t>WLF</t>
  </si>
  <si>
    <t>Western Sahara</t>
  </si>
  <si>
    <t>EH</t>
  </si>
  <si>
    <t>ESH</t>
  </si>
  <si>
    <t>Yemen</t>
  </si>
  <si>
    <t>YE</t>
  </si>
  <si>
    <t>YEM</t>
  </si>
  <si>
    <t>Zambia</t>
  </si>
  <si>
    <t>ZM</t>
  </si>
  <si>
    <t>ZMB</t>
  </si>
  <si>
    <t>Zimbabwe</t>
  </si>
  <si>
    <t>ZW</t>
  </si>
  <si>
    <t>ZWE</t>
  </si>
  <si>
    <t>Tanzania</t>
  </si>
  <si>
    <t>Taiwan</t>
  </si>
  <si>
    <t>Hong Kong</t>
  </si>
  <si>
    <t>Macao</t>
  </si>
  <si>
    <t>Republic of the Congo</t>
  </si>
  <si>
    <t>Democratic Republic of Congo</t>
  </si>
  <si>
    <t>Reunion</t>
  </si>
  <si>
    <t>Saint-Barthelemy</t>
  </si>
  <si>
    <t>Cote d'Ivoire</t>
  </si>
  <si>
    <t>Falkland Islands</t>
  </si>
  <si>
    <t>Vatican</t>
  </si>
  <si>
    <t>Iran</t>
  </si>
  <si>
    <t>Kyrgyz Republic</t>
  </si>
  <si>
    <t>Macedonia</t>
  </si>
  <si>
    <t>Micronesia</t>
  </si>
  <si>
    <t>Saint-Martin</t>
  </si>
  <si>
    <t>Syria</t>
  </si>
  <si>
    <t>Venezuela</t>
  </si>
  <si>
    <t>Eswatini</t>
  </si>
  <si>
    <t>Country or Area name</t>
  </si>
  <si>
    <t>ISO Alpha-2 Code</t>
  </si>
  <si>
    <t>ISO Alpha-3 Code</t>
  </si>
  <si>
    <t>ISO Numeric Code (UN M49)</t>
  </si>
  <si>
    <t>4</t>
  </si>
  <si>
    <t>248</t>
  </si>
  <si>
    <t>8</t>
  </si>
  <si>
    <t>12</t>
  </si>
  <si>
    <t>16</t>
  </si>
  <si>
    <t>20</t>
  </si>
  <si>
    <t>24</t>
  </si>
  <si>
    <t>660</t>
  </si>
  <si>
    <t>28</t>
  </si>
  <si>
    <t>32</t>
  </si>
  <si>
    <t>51</t>
  </si>
  <si>
    <t>533</t>
  </si>
  <si>
    <t>36</t>
  </si>
  <si>
    <t>40</t>
  </si>
  <si>
    <t>31</t>
  </si>
  <si>
    <t>44</t>
  </si>
  <si>
    <t>48</t>
  </si>
  <si>
    <t>50</t>
  </si>
  <si>
    <t>52</t>
  </si>
  <si>
    <t>112</t>
  </si>
  <si>
    <t>56</t>
  </si>
  <si>
    <t>84</t>
  </si>
  <si>
    <t>204</t>
  </si>
  <si>
    <t>60</t>
  </si>
  <si>
    <t>64</t>
  </si>
  <si>
    <t>68</t>
  </si>
  <si>
    <t>70</t>
  </si>
  <si>
    <t>72</t>
  </si>
  <si>
    <t>76</t>
  </si>
  <si>
    <t>92</t>
  </si>
  <si>
    <t>86</t>
  </si>
  <si>
    <t>96</t>
  </si>
  <si>
    <t>100</t>
  </si>
  <si>
    <t>854</t>
  </si>
  <si>
    <t>108</t>
  </si>
  <si>
    <t>116</t>
  </si>
  <si>
    <t>120</t>
  </si>
  <si>
    <t>124</t>
  </si>
  <si>
    <t>132</t>
  </si>
  <si>
    <t>136</t>
  </si>
  <si>
    <t>140</t>
  </si>
  <si>
    <t>148</t>
  </si>
  <si>
    <t>152</t>
  </si>
  <si>
    <t>156</t>
  </si>
  <si>
    <t>344</t>
  </si>
  <si>
    <t>446</t>
  </si>
  <si>
    <t>162</t>
  </si>
  <si>
    <t>166</t>
  </si>
  <si>
    <t>170</t>
  </si>
  <si>
    <t>174</t>
  </si>
  <si>
    <t>178</t>
  </si>
  <si>
    <t>180</t>
  </si>
  <si>
    <t>188</t>
  </si>
  <si>
    <t>384</t>
  </si>
  <si>
    <t>191</t>
  </si>
  <si>
    <t>192</t>
  </si>
  <si>
    <t>196</t>
  </si>
  <si>
    <t>203</t>
  </si>
  <si>
    <t>208</t>
  </si>
  <si>
    <t>262</t>
  </si>
  <si>
    <t>212</t>
  </si>
  <si>
    <t>214</t>
  </si>
  <si>
    <t>218</t>
  </si>
  <si>
    <t>818</t>
  </si>
  <si>
    <t>222</t>
  </si>
  <si>
    <t>226</t>
  </si>
  <si>
    <t>232</t>
  </si>
  <si>
    <t>233</t>
  </si>
  <si>
    <t>231</t>
  </si>
  <si>
    <t>238</t>
  </si>
  <si>
    <t>234</t>
  </si>
  <si>
    <t>242</t>
  </si>
  <si>
    <t>246</t>
  </si>
  <si>
    <t>250</t>
  </si>
  <si>
    <t>254</t>
  </si>
  <si>
    <t>258</t>
  </si>
  <si>
    <t>260</t>
  </si>
  <si>
    <t>266</t>
  </si>
  <si>
    <t>270</t>
  </si>
  <si>
    <t>268</t>
  </si>
  <si>
    <t>276</t>
  </si>
  <si>
    <t>288</t>
  </si>
  <si>
    <t>292</t>
  </si>
  <si>
    <t>300</t>
  </si>
  <si>
    <t>304</t>
  </si>
  <si>
    <t>308</t>
  </si>
  <si>
    <t>312</t>
  </si>
  <si>
    <t>316</t>
  </si>
  <si>
    <t>320</t>
  </si>
  <si>
    <t>831</t>
  </si>
  <si>
    <t>324</t>
  </si>
  <si>
    <t>624</t>
  </si>
  <si>
    <t>328</t>
  </si>
  <si>
    <t>332</t>
  </si>
  <si>
    <t>334</t>
  </si>
  <si>
    <t>336</t>
  </si>
  <si>
    <t>340</t>
  </si>
  <si>
    <t>348</t>
  </si>
  <si>
    <t>352</t>
  </si>
  <si>
    <t>356</t>
  </si>
  <si>
    <t>360</t>
  </si>
  <si>
    <t>364</t>
  </si>
  <si>
    <t>368</t>
  </si>
  <si>
    <t>372</t>
  </si>
  <si>
    <t>833</t>
  </si>
  <si>
    <t>376</t>
  </si>
  <si>
    <t>380</t>
  </si>
  <si>
    <t>388</t>
  </si>
  <si>
    <t>392</t>
  </si>
  <si>
    <t>832</t>
  </si>
  <si>
    <t>400</t>
  </si>
  <si>
    <t>398</t>
  </si>
  <si>
    <t>404</t>
  </si>
  <si>
    <t>296</t>
  </si>
  <si>
    <t>408</t>
  </si>
  <si>
    <t>410</t>
  </si>
  <si>
    <t>414</t>
  </si>
  <si>
    <t>417</t>
  </si>
  <si>
    <t>418</t>
  </si>
  <si>
    <t>428</t>
  </si>
  <si>
    <t>422</t>
  </si>
  <si>
    <t>426</t>
  </si>
  <si>
    <t>430</t>
  </si>
  <si>
    <t>434</t>
  </si>
  <si>
    <t>438</t>
  </si>
  <si>
    <t>440</t>
  </si>
  <si>
    <t>442</t>
  </si>
  <si>
    <t>807</t>
  </si>
  <si>
    <t>450</t>
  </si>
  <si>
    <t>454</t>
  </si>
  <si>
    <t>458</t>
  </si>
  <si>
    <t>462</t>
  </si>
  <si>
    <t>466</t>
  </si>
  <si>
    <t>470</t>
  </si>
  <si>
    <t>584</t>
  </si>
  <si>
    <t>474</t>
  </si>
  <si>
    <t>478</t>
  </si>
  <si>
    <t>480</t>
  </si>
  <si>
    <t>175</t>
  </si>
  <si>
    <t>484</t>
  </si>
  <si>
    <t>583</t>
  </si>
  <si>
    <t>498</t>
  </si>
  <si>
    <t>492</t>
  </si>
  <si>
    <t>496</t>
  </si>
  <si>
    <t>499</t>
  </si>
  <si>
    <t>500</t>
  </si>
  <si>
    <t>504</t>
  </si>
  <si>
    <t>508</t>
  </si>
  <si>
    <t>104</t>
  </si>
  <si>
    <t>516</t>
  </si>
  <si>
    <t>520</t>
  </si>
  <si>
    <t>524</t>
  </si>
  <si>
    <t>528</t>
  </si>
  <si>
    <t>530</t>
  </si>
  <si>
    <t>540</t>
  </si>
  <si>
    <t>554</t>
  </si>
  <si>
    <t>558</t>
  </si>
  <si>
    <t>562</t>
  </si>
  <si>
    <t>566</t>
  </si>
  <si>
    <t>570</t>
  </si>
  <si>
    <t>574</t>
  </si>
  <si>
    <t>580</t>
  </si>
  <si>
    <t>578</t>
  </si>
  <si>
    <t>512</t>
  </si>
  <si>
    <t>586</t>
  </si>
  <si>
    <t>585</t>
  </si>
  <si>
    <t>275</t>
  </si>
  <si>
    <t>591</t>
  </si>
  <si>
    <t>598</t>
  </si>
  <si>
    <t>600</t>
  </si>
  <si>
    <t>604</t>
  </si>
  <si>
    <t>608</t>
  </si>
  <si>
    <t>612</t>
  </si>
  <si>
    <t>616</t>
  </si>
  <si>
    <t>620</t>
  </si>
  <si>
    <t>630</t>
  </si>
  <si>
    <t>634</t>
  </si>
  <si>
    <t>638</t>
  </si>
  <si>
    <t>642</t>
  </si>
  <si>
    <t>643</t>
  </si>
  <si>
    <t>646</t>
  </si>
  <si>
    <t>652</t>
  </si>
  <si>
    <t>654</t>
  </si>
  <si>
    <t>659</t>
  </si>
  <si>
    <t>662</t>
  </si>
  <si>
    <t>663</t>
  </si>
  <si>
    <t>666</t>
  </si>
  <si>
    <t>670</t>
  </si>
  <si>
    <t>882</t>
  </si>
  <si>
    <t>674</t>
  </si>
  <si>
    <t>678</t>
  </si>
  <si>
    <t>682</t>
  </si>
  <si>
    <t>686</t>
  </si>
  <si>
    <t>688</t>
  </si>
  <si>
    <t>690</t>
  </si>
  <si>
    <t>694</t>
  </si>
  <si>
    <t>702</t>
  </si>
  <si>
    <t>703</t>
  </si>
  <si>
    <t>705</t>
  </si>
  <si>
    <t>90</t>
  </si>
  <si>
    <t>706</t>
  </si>
  <si>
    <t>710</t>
  </si>
  <si>
    <t>239</t>
  </si>
  <si>
    <t>728</t>
  </si>
  <si>
    <t>724</t>
  </si>
  <si>
    <t>144</t>
  </si>
  <si>
    <t>736</t>
  </si>
  <si>
    <t>740</t>
  </si>
  <si>
    <t>744</t>
  </si>
  <si>
    <t>748</t>
  </si>
  <si>
    <t>752</t>
  </si>
  <si>
    <t>756</t>
  </si>
  <si>
    <t>760</t>
  </si>
  <si>
    <t>158</t>
  </si>
  <si>
    <t>762</t>
  </si>
  <si>
    <t>834</t>
  </si>
  <si>
    <t>764</t>
  </si>
  <si>
    <t>626</t>
  </si>
  <si>
    <t>768</t>
  </si>
  <si>
    <t>772</t>
  </si>
  <si>
    <t>776</t>
  </si>
  <si>
    <t>780</t>
  </si>
  <si>
    <t>788</t>
  </si>
  <si>
    <t>792</t>
  </si>
  <si>
    <t>795</t>
  </si>
  <si>
    <t>796</t>
  </si>
  <si>
    <t>798</t>
  </si>
  <si>
    <t>800</t>
  </si>
  <si>
    <t>804</t>
  </si>
  <si>
    <t>784</t>
  </si>
  <si>
    <t>826</t>
  </si>
  <si>
    <t>840</t>
  </si>
  <si>
    <t>858</t>
  </si>
  <si>
    <t>860</t>
  </si>
  <si>
    <t>548</t>
  </si>
  <si>
    <t>862</t>
  </si>
  <si>
    <t>704</t>
  </si>
  <si>
    <t>850</t>
  </si>
  <si>
    <t>876</t>
  </si>
  <si>
    <t>732</t>
  </si>
  <si>
    <t>887</t>
  </si>
  <si>
    <t>894</t>
  </si>
  <si>
    <t>716</t>
  </si>
  <si>
    <t>Table 1 - Country codes</t>
  </si>
  <si>
    <t>Country or area name</t>
  </si>
  <si>
    <t>Start Date</t>
  </si>
  <si>
    <t>End Date</t>
  </si>
  <si>
    <t>Oil</t>
  </si>
  <si>
    <t>Gas</t>
  </si>
  <si>
    <t>Mining</t>
  </si>
  <si>
    <t>Other</t>
  </si>
  <si>
    <t>Name</t>
  </si>
  <si>
    <t>Organisation</t>
  </si>
  <si>
    <t>Email address</t>
  </si>
  <si>
    <t>Country or area</t>
  </si>
  <si>
    <t>Fiscal year covered by this data file</t>
  </si>
  <si>
    <t>Has an EITI Report been prepared by an Independent Administrator?</t>
  </si>
  <si>
    <t>Yes</t>
  </si>
  <si>
    <t>Table 2 - Simple options</t>
  </si>
  <si>
    <t>List</t>
  </si>
  <si>
    <t>No</t>
  </si>
  <si>
    <t>Not applicable</t>
  </si>
  <si>
    <t>Partially</t>
  </si>
  <si>
    <t>Date that the EITI Report was made public</t>
  </si>
  <si>
    <t>Sector coverage</t>
  </si>
  <si>
    <t>What is the name of the company?</t>
  </si>
  <si>
    <t>Enter data in this column</t>
  </si>
  <si>
    <t>Currency</t>
  </si>
  <si>
    <t>AED</t>
  </si>
  <si>
    <t>United Arab Emirates dirham</t>
  </si>
  <si>
    <t>AFN</t>
  </si>
  <si>
    <t>Afghan afghani</t>
  </si>
  <si>
    <t>ALL</t>
  </si>
  <si>
    <t>Albanian lek</t>
  </si>
  <si>
    <t>AMD</t>
  </si>
  <si>
    <t>Armenian dram</t>
  </si>
  <si>
    <t>ANG</t>
  </si>
  <si>
    <t>Netherlands Antillean guilder</t>
  </si>
  <si>
    <t>AOA</t>
  </si>
  <si>
    <t>Angolan kwanza</t>
  </si>
  <si>
    <t>ARS</t>
  </si>
  <si>
    <t>Argentine peso</t>
  </si>
  <si>
    <t>AUD</t>
  </si>
  <si>
    <t>Australian dollar</t>
  </si>
  <si>
    <t>AWG</t>
  </si>
  <si>
    <t>Aruban florin</t>
  </si>
  <si>
    <t>AZN</t>
  </si>
  <si>
    <t>Azerbaijani manat</t>
  </si>
  <si>
    <t>BAM</t>
  </si>
  <si>
    <t>Bosnia and Herzegovina convertible mark</t>
  </si>
  <si>
    <t>BBD</t>
  </si>
  <si>
    <t>BDT</t>
  </si>
  <si>
    <t>Bangladeshi taka</t>
  </si>
  <si>
    <t>BGN</t>
  </si>
  <si>
    <t>BHD</t>
  </si>
  <si>
    <t>Bahraini dinar</t>
  </si>
  <si>
    <t>BIF</t>
  </si>
  <si>
    <t>Burundian franc</t>
  </si>
  <si>
    <t>BMD</t>
  </si>
  <si>
    <t>Bermudian dollar</t>
  </si>
  <si>
    <t>BND</t>
  </si>
  <si>
    <t>Brunei dollar</t>
  </si>
  <si>
    <t>BOB</t>
  </si>
  <si>
    <t>BRL</t>
  </si>
  <si>
    <t>Brazilian real</t>
  </si>
  <si>
    <t>BSD</t>
  </si>
  <si>
    <t>Bahamian dollar</t>
  </si>
  <si>
    <t>Bhutanese ngultrum</t>
  </si>
  <si>
    <t>BWP</t>
  </si>
  <si>
    <t>Botswana pula</t>
  </si>
  <si>
    <t>BZD</t>
  </si>
  <si>
    <t>Belize dollar</t>
  </si>
  <si>
    <t>CAD</t>
  </si>
  <si>
    <t>Canadian dollar</t>
  </si>
  <si>
    <t>CDF</t>
  </si>
  <si>
    <t>Congolese franc</t>
  </si>
  <si>
    <t>CHF</t>
  </si>
  <si>
    <t>Swiss franc</t>
  </si>
  <si>
    <t>CLF</t>
  </si>
  <si>
    <t>COP</t>
  </si>
  <si>
    <t>Colombian peso</t>
  </si>
  <si>
    <t>CRC</t>
  </si>
  <si>
    <t>Costa Rican colon</t>
  </si>
  <si>
    <t>CUC</t>
  </si>
  <si>
    <t>CVE</t>
  </si>
  <si>
    <t>CZK</t>
  </si>
  <si>
    <t>Czech koruna</t>
  </si>
  <si>
    <t>DJF</t>
  </si>
  <si>
    <t>Djiboutian franc</t>
  </si>
  <si>
    <t>DKK</t>
  </si>
  <si>
    <t>Danish krone</t>
  </si>
  <si>
    <t>DOP</t>
  </si>
  <si>
    <t>Dominican peso</t>
  </si>
  <si>
    <t>DZD</t>
  </si>
  <si>
    <t>Algerian dinar</t>
  </si>
  <si>
    <t>EGP</t>
  </si>
  <si>
    <t>Egyptian pound</t>
  </si>
  <si>
    <t>ERN</t>
  </si>
  <si>
    <t>Eritrean nakfa</t>
  </si>
  <si>
    <t>ETB</t>
  </si>
  <si>
    <t>Ethiopian birr</t>
  </si>
  <si>
    <t>EUR</t>
  </si>
  <si>
    <t>Euro</t>
  </si>
  <si>
    <t>FJD</t>
  </si>
  <si>
    <t>FKP</t>
  </si>
  <si>
    <t>Falkland Islands pound</t>
  </si>
  <si>
    <t>GBP</t>
  </si>
  <si>
    <t>Pound sterling</t>
  </si>
  <si>
    <t>GEL</t>
  </si>
  <si>
    <t>Georgian lari</t>
  </si>
  <si>
    <t>GHS</t>
  </si>
  <si>
    <t>Ghanaian cedi</t>
  </si>
  <si>
    <t>GIP</t>
  </si>
  <si>
    <t>Gibraltar pound</t>
  </si>
  <si>
    <t>GMD</t>
  </si>
  <si>
    <t>Gambian dalasi</t>
  </si>
  <si>
    <t>GNF</t>
  </si>
  <si>
    <t>Guinean franc</t>
  </si>
  <si>
    <t>GTQ</t>
  </si>
  <si>
    <t>Guatemalan quetzal</t>
  </si>
  <si>
    <t>GYD</t>
  </si>
  <si>
    <t>HKD</t>
  </si>
  <si>
    <t>HNL</t>
  </si>
  <si>
    <t>HRK</t>
  </si>
  <si>
    <t>HTG</t>
  </si>
  <si>
    <t>HUF</t>
  </si>
  <si>
    <t>IDR</t>
  </si>
  <si>
    <t>ILS</t>
  </si>
  <si>
    <t>INR</t>
  </si>
  <si>
    <t>IQD</t>
  </si>
  <si>
    <t>Iraqi dinar</t>
  </si>
  <si>
    <t>IRR</t>
  </si>
  <si>
    <t>ISK</t>
  </si>
  <si>
    <t>Icelandic króna</t>
  </si>
  <si>
    <t>JMD</t>
  </si>
  <si>
    <t>JOD</t>
  </si>
  <si>
    <t>JPY</t>
  </si>
  <si>
    <t>KES</t>
  </si>
  <si>
    <t>KGS</t>
  </si>
  <si>
    <t>KHR</t>
  </si>
  <si>
    <t>KMF</t>
  </si>
  <si>
    <t>KPW</t>
  </si>
  <si>
    <t>KRW</t>
  </si>
  <si>
    <t>KWD</t>
  </si>
  <si>
    <t>KYD</t>
  </si>
  <si>
    <t>KZT</t>
  </si>
  <si>
    <t>LAK</t>
  </si>
  <si>
    <t>LBP</t>
  </si>
  <si>
    <t>LKR</t>
  </si>
  <si>
    <t>LRD</t>
  </si>
  <si>
    <t>LSL</t>
  </si>
  <si>
    <t>Lesotho loti</t>
  </si>
  <si>
    <t>LYD</t>
  </si>
  <si>
    <t>MAD</t>
  </si>
  <si>
    <t>MDL</t>
  </si>
  <si>
    <t>MGA</t>
  </si>
  <si>
    <t>Macedonian denar</t>
  </si>
  <si>
    <t>MMK</t>
  </si>
  <si>
    <t>MNT</t>
  </si>
  <si>
    <t>MOP</t>
  </si>
  <si>
    <t>MUR</t>
  </si>
  <si>
    <t>MVR</t>
  </si>
  <si>
    <t>MWK</t>
  </si>
  <si>
    <t>Malawian kwacha</t>
  </si>
  <si>
    <t>MXN</t>
  </si>
  <si>
    <t>MYR</t>
  </si>
  <si>
    <t>MZN</t>
  </si>
  <si>
    <t>NAD</t>
  </si>
  <si>
    <t>NGN</t>
  </si>
  <si>
    <t>NIO</t>
  </si>
  <si>
    <t>NOK</t>
  </si>
  <si>
    <t>NPR</t>
  </si>
  <si>
    <t>NZD</t>
  </si>
  <si>
    <t>OMR</t>
  </si>
  <si>
    <t>PAB</t>
  </si>
  <si>
    <t>Panamanian balboa</t>
  </si>
  <si>
    <t>PEN</t>
  </si>
  <si>
    <t>Peruvian Sol</t>
  </si>
  <si>
    <t>PGK</t>
  </si>
  <si>
    <t>PHP</t>
  </si>
  <si>
    <t>PKR</t>
  </si>
  <si>
    <t>PLN</t>
  </si>
  <si>
    <t>PYG</t>
  </si>
  <si>
    <t>Paraguayan guaraní</t>
  </si>
  <si>
    <t>QAR</t>
  </si>
  <si>
    <t>RON</t>
  </si>
  <si>
    <t>RSD</t>
  </si>
  <si>
    <t>RUB</t>
  </si>
  <si>
    <t>RWF</t>
  </si>
  <si>
    <t>SAR</t>
  </si>
  <si>
    <t>SBD</t>
  </si>
  <si>
    <t>SCR</t>
  </si>
  <si>
    <t>SDG</t>
  </si>
  <si>
    <t>SEK</t>
  </si>
  <si>
    <t>SGD</t>
  </si>
  <si>
    <t>SHP</t>
  </si>
  <si>
    <t>SLL</t>
  </si>
  <si>
    <t>Sierra Leonean leone</t>
  </si>
  <si>
    <t>SOS</t>
  </si>
  <si>
    <t>SRD</t>
  </si>
  <si>
    <t>Surinamese dollar</t>
  </si>
  <si>
    <t>SSP</t>
  </si>
  <si>
    <t>SYP</t>
  </si>
  <si>
    <t>SZL</t>
  </si>
  <si>
    <t>THB</t>
  </si>
  <si>
    <t>TJS</t>
  </si>
  <si>
    <t>TMT</t>
  </si>
  <si>
    <t>TND</t>
  </si>
  <si>
    <t>Tunisian dinar</t>
  </si>
  <si>
    <t>TOP</t>
  </si>
  <si>
    <t>TRY</t>
  </si>
  <si>
    <t>Turkish lira</t>
  </si>
  <si>
    <t>TTD</t>
  </si>
  <si>
    <t>TWD</t>
  </si>
  <si>
    <t>New Taiwan dollar</t>
  </si>
  <si>
    <t>TZS</t>
  </si>
  <si>
    <t>Tanzanian shilling</t>
  </si>
  <si>
    <t>UAH</t>
  </si>
  <si>
    <t>UGX</t>
  </si>
  <si>
    <t>Ugandan shilling</t>
  </si>
  <si>
    <t>USD</t>
  </si>
  <si>
    <t>United States dollar</t>
  </si>
  <si>
    <t>UYU</t>
  </si>
  <si>
    <t>UZS</t>
  </si>
  <si>
    <t>VEF</t>
  </si>
  <si>
    <t>VND</t>
  </si>
  <si>
    <t>VUV</t>
  </si>
  <si>
    <t>WST</t>
  </si>
  <si>
    <t>Samoan tala</t>
  </si>
  <si>
    <t>XAF</t>
  </si>
  <si>
    <t>XCD</t>
  </si>
  <si>
    <t>East Caribbean dollar</t>
  </si>
  <si>
    <t>XOF</t>
  </si>
  <si>
    <t>YER</t>
  </si>
  <si>
    <t>ZAR</t>
  </si>
  <si>
    <t>ZMW</t>
  </si>
  <si>
    <t>Barbadian dollar</t>
  </si>
  <si>
    <t>Bulgarian lev (old)</t>
  </si>
  <si>
    <t>Bolivian boliviano</t>
  </si>
  <si>
    <t>-</t>
  </si>
  <si>
    <t>BYR</t>
  </si>
  <si>
    <t>Belarussian ruble</t>
  </si>
  <si>
    <t>Chilean Unidad de Fomento</t>
  </si>
  <si>
    <t>CNH</t>
  </si>
  <si>
    <t>Chinese yuan renminbi (offshore)</t>
  </si>
  <si>
    <t>Cuban peso convertible</t>
  </si>
  <si>
    <t>Cape Verdean escudo</t>
  </si>
  <si>
    <t>Fijian dollar</t>
  </si>
  <si>
    <t>GGP</t>
  </si>
  <si>
    <t>Pound</t>
  </si>
  <si>
    <t>Guyanese Dollar</t>
  </si>
  <si>
    <t>Hong Kong Dollar</t>
  </si>
  <si>
    <t>Honduran Lempira</t>
  </si>
  <si>
    <t>Croatian Kuna</t>
  </si>
  <si>
    <t>Haitian Gourde</t>
  </si>
  <si>
    <t>Hungarian Forint</t>
  </si>
  <si>
    <t>Indonesian Rupiah</t>
  </si>
  <si>
    <t>Israeli New Shekel</t>
  </si>
  <si>
    <t>IMP</t>
  </si>
  <si>
    <t>Isle of Man Pound</t>
  </si>
  <si>
    <t>Indian Rupee</t>
  </si>
  <si>
    <t>Iranian Rial</t>
  </si>
  <si>
    <t>JEP</t>
  </si>
  <si>
    <t>Jersey Pound</t>
  </si>
  <si>
    <t>Jamaican Dollar</t>
  </si>
  <si>
    <t>Jordanian Dinar</t>
  </si>
  <si>
    <t>Japanese Yen</t>
  </si>
  <si>
    <t>Kenyan Shilling</t>
  </si>
  <si>
    <t>Kyrgyzstani Som</t>
  </si>
  <si>
    <t>Cambodian Riel</t>
  </si>
  <si>
    <t>Comorian Franc</t>
  </si>
  <si>
    <t>North Korean Won</t>
  </si>
  <si>
    <t>South Korean Won</t>
  </si>
  <si>
    <t>Kuwaiti Dinar</t>
  </si>
  <si>
    <t>Cayman Islands Dollar</t>
  </si>
  <si>
    <t>Kazakhstani Tenge</t>
  </si>
  <si>
    <t>Lao Kip</t>
  </si>
  <si>
    <t>Lebanese Pound</t>
  </si>
  <si>
    <t>Sri Lankan Rupee</t>
  </si>
  <si>
    <t>Liberian Dollar</t>
  </si>
  <si>
    <t>Libyan Dinar</t>
  </si>
  <si>
    <t>Moroccan Dirham</t>
  </si>
  <si>
    <t>Moldovan Leu</t>
  </si>
  <si>
    <t>Malagasy Ariary</t>
  </si>
  <si>
    <t>Burmese Kyat</t>
  </si>
  <si>
    <t>Mongolian Tugrik</t>
  </si>
  <si>
    <t>MRO</t>
  </si>
  <si>
    <t>Mauritanian Ouguiya</t>
  </si>
  <si>
    <t>Mauritian Rupee</t>
  </si>
  <si>
    <t>Maldivian Rufiyaa</t>
  </si>
  <si>
    <t>Mexican Peso</t>
  </si>
  <si>
    <t>Malaysian Ringgit</t>
  </si>
  <si>
    <t>Mozambique Metical</t>
  </si>
  <si>
    <t>Namibian Dollar</t>
  </si>
  <si>
    <t>Nigerian Naira</t>
  </si>
  <si>
    <t>Nicaraguan córdoba oro</t>
  </si>
  <si>
    <t>Norwegian Krone</t>
  </si>
  <si>
    <t>Nepalese Rupee</t>
  </si>
  <si>
    <t>New Zealand Dollar</t>
  </si>
  <si>
    <t>Omani Rial</t>
  </si>
  <si>
    <t>Papua New Guinean Kina</t>
  </si>
  <si>
    <t>Philippine Peso</t>
  </si>
  <si>
    <t>Pakistani Rupee</t>
  </si>
  <si>
    <t>Polish Zloty</t>
  </si>
  <si>
    <t>Qatari Riyal</t>
  </si>
  <si>
    <t>Romanian Leu</t>
  </si>
  <si>
    <t>Serbian Dinar</t>
  </si>
  <si>
    <t>Russian Ruble</t>
  </si>
  <si>
    <t>Rwandan Franc</t>
  </si>
  <si>
    <t>Saudi Riyal</t>
  </si>
  <si>
    <t>Solomon Islands Dollar</t>
  </si>
  <si>
    <t>Seychellois rupee</t>
  </si>
  <si>
    <t>Sudanese Pound</t>
  </si>
  <si>
    <t>Swedish Krona</t>
  </si>
  <si>
    <t>Singapore Dollar</t>
  </si>
  <si>
    <t>Saint Helena Pound</t>
  </si>
  <si>
    <t>Somali Shilling</t>
  </si>
  <si>
    <t>South Sudanese Pound</t>
  </si>
  <si>
    <t>STD</t>
  </si>
  <si>
    <t>São Tomé and Príncipe Dobra</t>
  </si>
  <si>
    <t>Syrian Pound</t>
  </si>
  <si>
    <t>Swazi Lilangeni</t>
  </si>
  <si>
    <t>Thai Baht</t>
  </si>
  <si>
    <t>Tajikistani Somoni</t>
  </si>
  <si>
    <t>Turkmenistan New Manat</t>
  </si>
  <si>
    <t>Tongan pa'anga</t>
  </si>
  <si>
    <t>Trinidad and Tobago Dollar</t>
  </si>
  <si>
    <t>TVD</t>
  </si>
  <si>
    <t>Tuvaluan dollar</t>
  </si>
  <si>
    <t>Ukrainian Hryvnia</t>
  </si>
  <si>
    <t>Uruguayan Peso</t>
  </si>
  <si>
    <t>Uzbekistani Som</t>
  </si>
  <si>
    <t>Venezuelan Bolívar fuerte</t>
  </si>
  <si>
    <t>Vietnamese Dong</t>
  </si>
  <si>
    <t>Vanuatu Vatu</t>
  </si>
  <si>
    <t>West African CFA franc</t>
  </si>
  <si>
    <t>Yemeni Rial</t>
  </si>
  <si>
    <t>South African Rand</t>
  </si>
  <si>
    <t>Zambian Kwacha</t>
  </si>
  <si>
    <t>Currency code (ISO-4217)</t>
  </si>
  <si>
    <t>Currency code num (ISO-4217)</t>
  </si>
  <si>
    <t>Central African CFA franc</t>
  </si>
  <si>
    <t>Macanese patca</t>
  </si>
  <si>
    <t>Kosovo</t>
  </si>
  <si>
    <t>XK</t>
  </si>
  <si>
    <t>XKX</t>
  </si>
  <si>
    <t>National currency name</t>
  </si>
  <si>
    <t>National currency ISO-4217</t>
  </si>
  <si>
    <t>Description</t>
  </si>
  <si>
    <t>Data source</t>
  </si>
  <si>
    <t>Are there other files of relevance?</t>
  </si>
  <si>
    <t>Date that other file was made public</t>
  </si>
  <si>
    <t>URL</t>
  </si>
  <si>
    <t>URL, EITI Report</t>
  </si>
  <si>
    <t xml:space="preserve">Exchange rate used: 1 USD = </t>
  </si>
  <si>
    <t>… by revenue stream</t>
  </si>
  <si>
    <t>… by company</t>
  </si>
  <si>
    <t>… by project</t>
  </si>
  <si>
    <t>Data coverage / scope</t>
  </si>
  <si>
    <t>Contact details: data submission</t>
  </si>
  <si>
    <t>Source / Comments</t>
  </si>
  <si>
    <t>Table 3 - Reporting options</t>
  </si>
  <si>
    <t>License register for mining sector</t>
  </si>
  <si>
    <t>License register for petroleum sector</t>
  </si>
  <si>
    <t>License register for other sector(s) - add rows if several</t>
  </si>
  <si>
    <t>Government policy on contract disclosure</t>
  </si>
  <si>
    <t>Government policy on beneficial ownership</t>
  </si>
  <si>
    <t>Beneficial ownership registry</t>
  </si>
  <si>
    <t>Does the government report how it participates in the extractive sector?</t>
  </si>
  <si>
    <t>Disclosure of export volumes</t>
  </si>
  <si>
    <t>Disclosure of production volumes</t>
  </si>
  <si>
    <t>Disclosure of production values</t>
  </si>
  <si>
    <t>Disclosure of export values</t>
  </si>
  <si>
    <t>Table 4 - Currency code list</t>
  </si>
  <si>
    <t>Table 5 - Commodities list</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</si>
  <si>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</si>
  <si>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</si>
  <si>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</si>
  <si>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</si>
  <si>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</si>
  <si>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</si>
  <si>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</si>
  <si>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</si>
  <si>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</si>
  <si>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</si>
  <si>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</si>
  <si>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</si>
  <si>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</si>
  <si>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</si>
  <si>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</si>
  <si>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</si>
  <si>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</si>
  <si>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</si>
  <si>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</si>
  <si>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</si>
  <si>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</si>
  <si>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</si>
  <si>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</si>
  <si>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</si>
  <si>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</si>
  <si>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</si>
  <si>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</si>
  <si>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</si>
  <si>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</si>
  <si>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</si>
  <si>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</si>
  <si>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</si>
  <si>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</si>
  <si>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</si>
  <si>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</si>
  <si>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</si>
  <si>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</si>
  <si>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</si>
  <si>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</si>
  <si>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</si>
  <si>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</si>
  <si>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</si>
  <si>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</si>
  <si>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</si>
  <si>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</si>
  <si>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</si>
  <si>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</si>
  <si>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</si>
  <si>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</si>
  <si>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</si>
  <si>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</si>
  <si>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2701</t>
  </si>
  <si>
    <t>2702</t>
  </si>
  <si>
    <t>2703</t>
  </si>
  <si>
    <t>2704</t>
  </si>
  <si>
    <t>2705</t>
  </si>
  <si>
    <t>2706</t>
  </si>
  <si>
    <t>2707</t>
  </si>
  <si>
    <t>2708</t>
  </si>
  <si>
    <t>2709</t>
  </si>
  <si>
    <t>2710</t>
  </si>
  <si>
    <t>2711</t>
  </si>
  <si>
    <t>2712</t>
  </si>
  <si>
    <t>2713</t>
  </si>
  <si>
    <t>2714</t>
  </si>
  <si>
    <t>2715</t>
  </si>
  <si>
    <t>2716</t>
  </si>
  <si>
    <t>7102</t>
  </si>
  <si>
    <t>7106</t>
  </si>
  <si>
    <t>7108</t>
  </si>
  <si>
    <t>HS ProductCode</t>
  </si>
  <si>
    <t>HS Product Description</t>
  </si>
  <si>
    <t>HS Product Description w volume</t>
  </si>
  <si>
    <t>Add commodities here, volume</t>
  </si>
  <si>
    <t>Sm3</t>
  </si>
  <si>
    <t>Sm3 o.e.</t>
  </si>
  <si>
    <t>Tonnes</t>
  </si>
  <si>
    <t>oz</t>
  </si>
  <si>
    <t>Mining (incl. Quarrying)</t>
  </si>
  <si>
    <t>… by government agency</t>
  </si>
  <si>
    <t>Open data portal / files</t>
  </si>
  <si>
    <t>GFS Code</t>
  </si>
  <si>
    <t>Revenue stream name</t>
  </si>
  <si>
    <t>Revenue value</t>
  </si>
  <si>
    <t>1112E1</t>
  </si>
  <si>
    <t>1112E2</t>
  </si>
  <si>
    <t>112E</t>
  </si>
  <si>
    <t>Taxes on payroll and workforce</t>
  </si>
  <si>
    <t>113E</t>
  </si>
  <si>
    <t>Taxes on property</t>
  </si>
  <si>
    <t>1141E</t>
  </si>
  <si>
    <t>1142E</t>
  </si>
  <si>
    <t>114521E</t>
  </si>
  <si>
    <t>114522E</t>
  </si>
  <si>
    <t>11451E</t>
  </si>
  <si>
    <t>1151E</t>
  </si>
  <si>
    <t>1152E</t>
  </si>
  <si>
    <t>1153E1</t>
  </si>
  <si>
    <t>116E</t>
  </si>
  <si>
    <t>Other taxes payable by natural resource companies</t>
  </si>
  <si>
    <t>1212E</t>
  </si>
  <si>
    <t>Social security employer contributions</t>
  </si>
  <si>
    <t>1412E1</t>
  </si>
  <si>
    <t>1412E2</t>
  </si>
  <si>
    <t>1413E</t>
  </si>
  <si>
    <t>1415E1</t>
  </si>
  <si>
    <t>1415E2</t>
  </si>
  <si>
    <t>1415E31</t>
  </si>
  <si>
    <t>1415E32</t>
  </si>
  <si>
    <t>1415E4</t>
  </si>
  <si>
    <t>1415E5</t>
  </si>
  <si>
    <t>1421E</t>
  </si>
  <si>
    <t>1422E</t>
  </si>
  <si>
    <t>143E</t>
  </si>
  <si>
    <t>Fines, penalties, and forfeits</t>
  </si>
  <si>
    <t>144E1</t>
  </si>
  <si>
    <t>Voluntary transfers to government (donations)</t>
  </si>
  <si>
    <t>GFS description</t>
  </si>
  <si>
    <t>Table 6 - GFS Codes / Classification</t>
  </si>
  <si>
    <t>Combined</t>
  </si>
  <si>
    <t>Taxes (11E)</t>
  </si>
  <si>
    <t>Taxes on income, profits and capital gains (111E)</t>
  </si>
  <si>
    <t>Taxes on payroll and workforce (112E)</t>
  </si>
  <si>
    <t>Taxes on property (113E)</t>
  </si>
  <si>
    <t>Taxes on goods and services (114E)</t>
  </si>
  <si>
    <t>Taxes on international trade and transactions (115E)</t>
  </si>
  <si>
    <t>Other taxes payable by natural resource companies (116E)</t>
  </si>
  <si>
    <t>Social contributions (12E)</t>
  </si>
  <si>
    <t>Social security employer contributions (1212E)</t>
  </si>
  <si>
    <t>Other revenue (14E)</t>
  </si>
  <si>
    <t>Property income (141E)</t>
  </si>
  <si>
    <t>Sales of goods and services (142E)</t>
  </si>
  <si>
    <t>Fines, penalties, and forfeits (143E)</t>
  </si>
  <si>
    <t>Voluntary transfers to government (donations) (144E1)</t>
  </si>
  <si>
    <t>GFS Level 1</t>
  </si>
  <si>
    <t>GFS Level 2</t>
  </si>
  <si>
    <t>GFS Level 3</t>
  </si>
  <si>
    <t>GFS Level 4</t>
  </si>
  <si>
    <t>&lt;Choose from menu&gt;</t>
  </si>
  <si>
    <t>Sector</t>
  </si>
  <si>
    <t>Sector(s)</t>
  </si>
  <si>
    <t>&lt;Choose sector&gt;</t>
  </si>
  <si>
    <t>Oil &amp; Gas</t>
  </si>
  <si>
    <t>GFS Classification</t>
  </si>
  <si>
    <t>Project name</t>
  </si>
  <si>
    <t>Government entity</t>
  </si>
  <si>
    <t>Levied on project (Y/N)</t>
  </si>
  <si>
    <t>Reported by project (Y/N)</t>
  </si>
  <si>
    <t>Status</t>
  </si>
  <si>
    <t>Comments</t>
  </si>
  <si>
    <t>Production</t>
  </si>
  <si>
    <t>Dividends (1412E)</t>
  </si>
  <si>
    <t>From state-owned enterprises (1412E1)</t>
  </si>
  <si>
    <t>From government participation (equity) (1412E2)</t>
  </si>
  <si>
    <t>Withdrawals from income of quasi-corporations (1413E)</t>
  </si>
  <si>
    <t>Rent (1415E)</t>
  </si>
  <si>
    <t>Royalties (1415E1)</t>
  </si>
  <si>
    <t>Bonuses (1415E2)</t>
  </si>
  <si>
    <t>Production entitlements (in-kind or cash) (1415E3)</t>
  </si>
  <si>
    <t>Administrative fees for government services (1422E)</t>
  </si>
  <si>
    <t>Compulsory transfers to government (infrastructure and other) (1415E4)</t>
  </si>
  <si>
    <t>Other rent payments (1415E5)</t>
  </si>
  <si>
    <t>Sales of goods and services by government units (1421E)</t>
  </si>
  <si>
    <t>Data timeliness (no. of years from fiscal year end to publication)</t>
  </si>
  <si>
    <t>Does the government publish information about</t>
  </si>
  <si>
    <t>Laws and regulations?</t>
  </si>
  <si>
    <t>Fiscal regime?</t>
  </si>
  <si>
    <t>Ordinary taxes on income, profits and capital gains (1112E1)</t>
  </si>
  <si>
    <t>Ordinary taxes on income, profits and capital gains</t>
  </si>
  <si>
    <t>Extraordinary taxes on income, profits and capital gains (1112E2)</t>
  </si>
  <si>
    <t>Extraordinary taxes on income, profits and capital gains</t>
  </si>
  <si>
    <t>General taxes on goods and services (VAT, sales tax, turnover tax) (1141E)</t>
  </si>
  <si>
    <t>General taxes on goods and services (VAT, sales tax, turnover tax)</t>
  </si>
  <si>
    <t>Excise taxes (1142E)</t>
  </si>
  <si>
    <t>Excise taxes</t>
  </si>
  <si>
    <t>Taxes on use of goods/permission to use goods or perform activities (1145E)</t>
  </si>
  <si>
    <t>Licence fees (114521E)</t>
  </si>
  <si>
    <t>Licence fees</t>
  </si>
  <si>
    <t>Emission and pollution taxes (114522E)</t>
  </si>
  <si>
    <t>Emission and pollution taxes</t>
  </si>
  <si>
    <t>Motor vehicle taxes (11451E)</t>
  </si>
  <si>
    <t>Motor vehicle taxes</t>
  </si>
  <si>
    <t>Customs and other import duties (1151E)</t>
  </si>
  <si>
    <t>Customs and other import duties</t>
  </si>
  <si>
    <t>Taxes on exports (1152E)</t>
  </si>
  <si>
    <t>Taxes on exports</t>
  </si>
  <si>
    <t>Profits of natural resource export monopolies (1153E1)</t>
  </si>
  <si>
    <t>Profits of natural resource export monopolies</t>
  </si>
  <si>
    <t>From state-owned enterprises</t>
  </si>
  <si>
    <t>From government participation (equity)</t>
  </si>
  <si>
    <t>Withdrawals from income of quasi-corporations</t>
  </si>
  <si>
    <t>Royalties</t>
  </si>
  <si>
    <t>Bonuses</t>
  </si>
  <si>
    <t>Delivered/paid directly to government (1415E31)</t>
  </si>
  <si>
    <t>Delivered/paid directly to government</t>
  </si>
  <si>
    <t>Delivered/paid to state-owned enterprise(s) (1415E32)</t>
  </si>
  <si>
    <t>Delivered/paid to state-owned enterprise(s)</t>
  </si>
  <si>
    <t>Compulsory transfers to government (infrastructure and other)</t>
  </si>
  <si>
    <t>Other rent payments</t>
  </si>
  <si>
    <t>Sales of goods and services by government units</t>
  </si>
  <si>
    <t>Administrative fees for government services</t>
  </si>
  <si>
    <t>Comment 1</t>
  </si>
  <si>
    <t>Comment 2</t>
  </si>
  <si>
    <t>Comment 3</t>
  </si>
  <si>
    <t>Comment 4</t>
  </si>
  <si>
    <t>Comment 5</t>
  </si>
  <si>
    <t>GFS Framework for EITI Reporting</t>
  </si>
  <si>
    <t>&lt; number &gt;</t>
  </si>
  <si>
    <t>What is GFS?</t>
  </si>
  <si>
    <t>Additional information</t>
  </si>
  <si>
    <t>Any additional information that is not eligible for inclusion in the table above, please include below as comments.</t>
  </si>
  <si>
    <t>Company ID number</t>
  </si>
  <si>
    <t>Reporting companies' list</t>
  </si>
  <si>
    <t>Full company name</t>
  </si>
  <si>
    <t>Reporting government entities list</t>
  </si>
  <si>
    <t>Full name of agency</t>
  </si>
  <si>
    <t>ID number (if applicable)</t>
  </si>
  <si>
    <t>Add new rows as necessary, right click the row number to the left and select "Insert"</t>
  </si>
  <si>
    <t>Table 7 - Sectors</t>
  </si>
  <si>
    <t>&lt; Choose option &gt;</t>
  </si>
  <si>
    <t>Total government revenues from extractive sector (using GFS)</t>
  </si>
  <si>
    <t>Company</t>
  </si>
  <si>
    <t>Reporting currency</t>
  </si>
  <si>
    <t>Project phases</t>
  </si>
  <si>
    <t>Table 8 - Project phases</t>
  </si>
  <si>
    <t>&lt; Choose phase &gt;</t>
  </si>
  <si>
    <t>Exploration</t>
  </si>
  <si>
    <t>Development</t>
  </si>
  <si>
    <t>Commodities (comma-seperated)</t>
  </si>
  <si>
    <t>Oil, Gas, Condensates</t>
  </si>
  <si>
    <t>Yes, systematically disclosed</t>
  </si>
  <si>
    <t>Not available</t>
  </si>
  <si>
    <t>Overview of government agencies' roles?</t>
  </si>
  <si>
    <t>the transfer process(es)?</t>
  </si>
  <si>
    <t>the award process(es)?</t>
  </si>
  <si>
    <t>bidding rounds/process(es)?</t>
  </si>
  <si>
    <t>Contract register for mining sector</t>
  </si>
  <si>
    <t>Contract register for petroleum sector</t>
  </si>
  <si>
    <t>Contract register for other sector(s) - add rows if several</t>
  </si>
  <si>
    <t>Overview of the extractive industries, including any significant exploration activities</t>
  </si>
  <si>
    <t>Does the government fully disclose extractive sector revenues by revenue stream?</t>
  </si>
  <si>
    <t>Are MSG decisions on materiality thresholds publicly available?</t>
  </si>
  <si>
    <t>If yes, what was the total revenues received from barter and infrastructure agreements?</t>
  </si>
  <si>
    <t>If yes, what was the total revenues received from transportation of commodities?</t>
  </si>
  <si>
    <t>If yes, what was the total revenues received by SOEs?</t>
  </si>
  <si>
    <t>Does the government disclose information on barter and infrastructure agreements?</t>
  </si>
  <si>
    <t>Does the government disclose information on transportation revenues?</t>
  </si>
  <si>
    <t>If yes, what was the total sub-national revenues received?</t>
  </si>
  <si>
    <t>Does the government disclose information on SOE transactions?</t>
  </si>
  <si>
    <t>Are government agencies subject to credible, independent audits?</t>
  </si>
  <si>
    <t>Government audits database</t>
  </si>
  <si>
    <t>Is the data subject to credible, independent audits, applying international standards?</t>
  </si>
  <si>
    <t>Are companies subject to credible, independent audits?</t>
  </si>
  <si>
    <t>Company audits database</t>
  </si>
  <si>
    <t>Reconciliation coverage</t>
  </si>
  <si>
    <t>Does the government clarify whether all extractive sector revenues are recorded in the national budget (i.e. enter the government's consolidated / single-treasury account)?</t>
  </si>
  <si>
    <t>Does the government disclose information on Subnational transfers?</t>
  </si>
  <si>
    <t>Source / units</t>
  </si>
  <si>
    <t>If yes, how much should the government have transferred according to the revenue sharing formula?</t>
  </si>
  <si>
    <t>Does the government disclose whether any extractive sector revenues are earmarked (i.e. pinned to specific uses, programmes, geographical zones)?</t>
  </si>
  <si>
    <t>Does the government disclose a description of the country’s budget and audit processes?</t>
  </si>
  <si>
    <t>Does the government disclose publicly available information about budgets and 
expenditures? - add rows if several</t>
  </si>
  <si>
    <t>Does the government disclose information on Social expenditures?</t>
  </si>
  <si>
    <t>If yes, what was the total quasi-fiscal expenditures performed by SOEs?</t>
  </si>
  <si>
    <t>Gross Domestic Product - all sectors</t>
  </si>
  <si>
    <t>Government revenue - extractive industries</t>
  </si>
  <si>
    <t>Government revenue - all sectors</t>
  </si>
  <si>
    <t>Exports - extractive industries</t>
  </si>
  <si>
    <t>Exports - all sectors</t>
  </si>
  <si>
    <t>Employment - extractive sector</t>
  </si>
  <si>
    <t>Employment - all sectors</t>
  </si>
  <si>
    <t>Reporting projects' list</t>
  </si>
  <si>
    <t>Full project name</t>
  </si>
  <si>
    <t>Legal agreement reference number(s): contract, licence, lease, concession, …</t>
  </si>
  <si>
    <t>The Brønnøysund Register Centre</t>
  </si>
  <si>
    <t>If available, link to the registry or agency</t>
  </si>
  <si>
    <t>Production (volume)</t>
  </si>
  <si>
    <t>Production (value)</t>
  </si>
  <si>
    <t>Systematically disclosed</t>
  </si>
  <si>
    <t>Calculated using the Disclosure checklist</t>
  </si>
  <si>
    <t>Please provide a list of all reporting entities, alongside relevant information</t>
  </si>
  <si>
    <t>Investment - extractive sector</t>
  </si>
  <si>
    <t>Investment - all sectors</t>
  </si>
  <si>
    <t>How to fill this sheet:</t>
  </si>
  <si>
    <t>Company ID references</t>
  </si>
  <si>
    <t xml:space="preserve">Part 1 - About </t>
  </si>
  <si>
    <t>Part 2 - Disclosure checklist</t>
  </si>
  <si>
    <t>Part 3 - Reporting entities</t>
  </si>
  <si>
    <t>For each row, please complete the following steps</t>
  </si>
  <si>
    <t>2.More guidance will appear as you fill the cells. Please fill out as directed, completing every column for each row before beginning the next.</t>
  </si>
  <si>
    <t xml:space="preserve">2. Once certain questions are answered, further guidance and questions may appear. Please respond to each of these, until completed. </t>
  </si>
  <si>
    <t>Completed on:</t>
  </si>
  <si>
    <t>YYYY-MM-DD</t>
  </si>
  <si>
    <t>How to complete this sheet:</t>
  </si>
  <si>
    <t>How publishing EITI Report data works:</t>
  </si>
  <si>
    <t>1. Use one excel workbook per fiscal year covered. If you are reporting on both oil &amp; gas and mining, both can fit into one workbook.</t>
  </si>
  <si>
    <t>2. Fill in the entire workbook - parts 1-5.</t>
  </si>
  <si>
    <t>This workbook has five parts. Insert the data starting with part 1 and work your way through to part 5</t>
  </si>
  <si>
    <t>Cells in light blue are for supplying sources and/or comments</t>
  </si>
  <si>
    <t>White cells require no action</t>
  </si>
  <si>
    <t>If yes, please specify name (insert new rows if multiple)</t>
  </si>
  <si>
    <t>Name and contact information of the person submitting this file</t>
  </si>
  <si>
    <t>Does the government have an open data policy?</t>
  </si>
  <si>
    <t>Does the government disclose information on economic contribution?</t>
  </si>
  <si>
    <t>&lt;URL&gt;</t>
  </si>
  <si>
    <t>Does government routinely disclose financial data from requirement 4.1 (full disclosure of revenue streams for both government and companies) of the the EITI Standard?</t>
  </si>
  <si>
    <t>Is beneficial ownership data disclosed?</t>
  </si>
  <si>
    <t>Example: Taxpayer Identification Number</t>
  </si>
  <si>
    <t>5. If there are any payments which are in the EITI Report, but cannot be matched with the GFS categories, please list them in the box below called "Additional information".</t>
  </si>
  <si>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</si>
  <si>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Government revenues by company and project</t>
  </si>
  <si>
    <t>Publication date of the EITI data</t>
  </si>
  <si>
    <t>Does the government disclose what value of revenues are not recorded in the budget?</t>
  </si>
  <si>
    <t>Affiliated companies, start with Operator</t>
  </si>
  <si>
    <t>Yes, through EITI reporting</t>
  </si>
  <si>
    <t>Through EITI Reporting</t>
  </si>
  <si>
    <t>No. of license awards and transfers for the covered year</t>
  </si>
  <si>
    <t>and the technical and financial criteria used?</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</si>
  <si>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</si>
  <si>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</si>
  <si>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</si>
  <si>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</si>
  <si>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</si>
  <si>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or SOEs disclose information on Quasi-fiscal expenditures?</t>
  </si>
  <si>
    <t>Total reported</t>
  </si>
  <si>
    <t xml:space="preserve">Stock exchange listing or company website </t>
  </si>
  <si>
    <t>Payments to Governments Report</t>
  </si>
  <si>
    <t>Website link (URL) to EITI data</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</si>
  <si>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</si>
  <si>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Unit</t>
  </si>
  <si>
    <t>&lt;Use Legal Entity Identifier if available&gt;</t>
  </si>
  <si>
    <t>Aluminium (2606), volume</t>
  </si>
  <si>
    <t>Asbestos (2524), volume</t>
  </si>
  <si>
    <t>Ash and residues (2620), volume</t>
  </si>
  <si>
    <t>Bitumen and asphalt (2714), volume</t>
  </si>
  <si>
    <t>Bituminous mixtures (2715), volume</t>
  </si>
  <si>
    <t>Chalk (2509), volume</t>
  </si>
  <si>
    <t>Chromium (2610), volume</t>
  </si>
  <si>
    <t>Coal (2701), volume</t>
  </si>
  <si>
    <t>Coal gas (2705), volume</t>
  </si>
  <si>
    <t>Cobalt (2605), volume</t>
  </si>
  <si>
    <t>Coke and semi-coke (2704), volume</t>
  </si>
  <si>
    <t>Copper (2603), volume</t>
  </si>
  <si>
    <t>Crude oil (2709), volume</t>
  </si>
  <si>
    <t>Diamonds (7102), volume</t>
  </si>
  <si>
    <t>Dolomite (2518), volume</t>
  </si>
  <si>
    <t>Electrical energy (2716), volume</t>
  </si>
  <si>
    <t>Felspar (2529), volume</t>
  </si>
  <si>
    <t>Gold (7108), volume</t>
  </si>
  <si>
    <t>Granite (2516), volume</t>
  </si>
  <si>
    <t>Granulated slag (2618), volume</t>
  </si>
  <si>
    <t>Gypsum (2520), volume</t>
  </si>
  <si>
    <t>Iron (2601), volume</t>
  </si>
  <si>
    <t>Iron pyrites (2502), volume</t>
  </si>
  <si>
    <t>Kaolin (2507), volume</t>
  </si>
  <si>
    <t>Lead (2607), volume</t>
  </si>
  <si>
    <t>Lignite (2702), volume</t>
  </si>
  <si>
    <t>Limestone (2521), volume</t>
  </si>
  <si>
    <t>Manganese (2602), volume</t>
  </si>
  <si>
    <t>Marble (2515), volume</t>
  </si>
  <si>
    <t>Mica (2525), volume</t>
  </si>
  <si>
    <t>Mineral substances not elsewhere specified (2530), volume</t>
  </si>
  <si>
    <t>Molybdenum (2613), volume</t>
  </si>
  <si>
    <t>Natural barium sulphate (2511), volume</t>
  </si>
  <si>
    <t>Natural borates and concentrates (2528), volume</t>
  </si>
  <si>
    <t>Natural calcium phosphates (2510), volume</t>
  </si>
  <si>
    <t>Natural cryolite (2527), volume</t>
  </si>
  <si>
    <t>Natural gas (2711), volume</t>
  </si>
  <si>
    <t>Natural graphite (2504), volume</t>
  </si>
  <si>
    <t>Natural magnesium carbonate (2519), volume</t>
  </si>
  <si>
    <t>Natural sands (2505), volume</t>
  </si>
  <si>
    <t>Natural steatite (2526), volume</t>
  </si>
  <si>
    <t>Nickel (2604), volume</t>
  </si>
  <si>
    <t>Niobium (2615), volume</t>
  </si>
  <si>
    <t>Other (2617), volume</t>
  </si>
  <si>
    <t>Other clays (2508), volume</t>
  </si>
  <si>
    <t>Other slag and ash (2621), volume</t>
  </si>
  <si>
    <t>Peat (2703), volume</t>
  </si>
  <si>
    <t>Pebbles (2517), volume</t>
  </si>
  <si>
    <t>Petroleum coke (2713), volume</t>
  </si>
  <si>
    <t>Petroleum jelly (2712), volume</t>
  </si>
  <si>
    <t>Petroleum oils excluding crude (2710), volume</t>
  </si>
  <si>
    <t>Pitch and pitch coke (2708), volume</t>
  </si>
  <si>
    <t>Portland cement (2523), volume</t>
  </si>
  <si>
    <t>Precious metals (2616), volume</t>
  </si>
  <si>
    <t>Products of the distillation of coal tar (2707), volume</t>
  </si>
  <si>
    <t>Pumice stone (2513), volume</t>
  </si>
  <si>
    <t>Quartz (2506), volume</t>
  </si>
  <si>
    <t>Quicklime (2522), volume</t>
  </si>
  <si>
    <t>Salt and pure sodium chloride (2501), volume</t>
  </si>
  <si>
    <t>Siliceous fossil meals (2512), volume</t>
  </si>
  <si>
    <t>Silver (7106), volume</t>
  </si>
  <si>
    <t>Slag (2619), volume</t>
  </si>
  <si>
    <t>Slate (2514), volume</t>
  </si>
  <si>
    <t>Sulphur of all kinds (2503), volume</t>
  </si>
  <si>
    <t>Tar distilled from coal (2706), volume</t>
  </si>
  <si>
    <t>Tin (2609), volume</t>
  </si>
  <si>
    <t>Titanium (2614), volume</t>
  </si>
  <si>
    <t>Tungsten (2611), volume</t>
  </si>
  <si>
    <t>Uranium or thorium (2612), volume</t>
  </si>
  <si>
    <t>Zinc (2608), volume</t>
  </si>
  <si>
    <t>Exchange rate source (URL,…)</t>
  </si>
  <si>
    <t>Number of reporting government entities (incl SOEs if recipient)</t>
  </si>
  <si>
    <t>Does the government systematically disclose EITI data at a single location?</t>
  </si>
  <si>
    <t>Gross Domestic Product ASM and informal sector</t>
  </si>
  <si>
    <t>In-kind volume (if applicable)</t>
  </si>
  <si>
    <t>Unit (if applicable)</t>
  </si>
  <si>
    <t>Payment made in-kind (Y/N)</t>
  </si>
  <si>
    <t>Commodities (one commodity/row)</t>
  </si>
  <si>
    <t>carats</t>
  </si>
  <si>
    <t>Aluminium (2606)</t>
  </si>
  <si>
    <t>Asbestos (2524)</t>
  </si>
  <si>
    <t>Ash and residues (2620)</t>
  </si>
  <si>
    <t>Bitumen and asphalt (2714)</t>
  </si>
  <si>
    <t>Bituminous mixtures (2715)</t>
  </si>
  <si>
    <t>Chalk (2509)</t>
  </si>
  <si>
    <t>Chromium (2610)</t>
  </si>
  <si>
    <t>Coal (2701)</t>
  </si>
  <si>
    <t>Coal gas (2705)</t>
  </si>
  <si>
    <t>Cobalt (2605)</t>
  </si>
  <si>
    <t>Coke and semi-coke (2704)</t>
  </si>
  <si>
    <t>Copper (2603)</t>
  </si>
  <si>
    <t>Crude oil (2709)</t>
  </si>
  <si>
    <t>Diamonds (7102)</t>
  </si>
  <si>
    <t>Dolomite (2518)</t>
  </si>
  <si>
    <t>Electrical energy (2716)</t>
  </si>
  <si>
    <t>Felspar (2529)</t>
  </si>
  <si>
    <t>Gold (7108)</t>
  </si>
  <si>
    <t>Granite (2516)</t>
  </si>
  <si>
    <t>Granulated slag (2618)</t>
  </si>
  <si>
    <t>Gypsum (2520)</t>
  </si>
  <si>
    <t>Iron (2601)</t>
  </si>
  <si>
    <t>Iron pyrites (2502)</t>
  </si>
  <si>
    <t>Kaolin (2507)</t>
  </si>
  <si>
    <t>Lead (2607)</t>
  </si>
  <si>
    <t>Lignite (2702)</t>
  </si>
  <si>
    <t>Limestone (2521)</t>
  </si>
  <si>
    <t>Manganese (2602)</t>
  </si>
  <si>
    <t>Marble (2515)</t>
  </si>
  <si>
    <t>Mica (2525)</t>
  </si>
  <si>
    <t>Mineral substances not elsewhere specified (2530)</t>
  </si>
  <si>
    <t>Molybdenum (2613)</t>
  </si>
  <si>
    <t>Natural barium sulphate (2511)</t>
  </si>
  <si>
    <t>Natural borates and concentrates (2528)</t>
  </si>
  <si>
    <t>Natural calcium phosphates (2510)</t>
  </si>
  <si>
    <t>Natural cryolite (2527)</t>
  </si>
  <si>
    <t>Natural gas (2711)</t>
  </si>
  <si>
    <t>Natural graphite (2504)</t>
  </si>
  <si>
    <t>Natural magnesium carbonate (2519)</t>
  </si>
  <si>
    <t>Natural sands (2505)</t>
  </si>
  <si>
    <t>Natural steatite (2526)</t>
  </si>
  <si>
    <t>Nickel (2604)</t>
  </si>
  <si>
    <t>Other (2617)</t>
  </si>
  <si>
    <t>Other clays (2508)</t>
  </si>
  <si>
    <t>Other slag and ash (2621)</t>
  </si>
  <si>
    <t>Peat (2703)</t>
  </si>
  <si>
    <t>Pebbles (2517)</t>
  </si>
  <si>
    <t>Petroleum coke (2713)</t>
  </si>
  <si>
    <t>Petroleum jelly (2712)</t>
  </si>
  <si>
    <t>Petroleum oils excluding crude (2710)</t>
  </si>
  <si>
    <t>Pitch and pitch coke (2708)</t>
  </si>
  <si>
    <t>Portland cement (2523)</t>
  </si>
  <si>
    <t>Precious metals (2616)</t>
  </si>
  <si>
    <t>Products of the distillation of coal tar (2707)</t>
  </si>
  <si>
    <t>Pumice stone (2513)</t>
  </si>
  <si>
    <t>Quartz (2506)</t>
  </si>
  <si>
    <t>Quicklime (2522)</t>
  </si>
  <si>
    <t>Salt and pure sodium chloride (2501)</t>
  </si>
  <si>
    <t>Siliceous fossil meals (2512)</t>
  </si>
  <si>
    <t>Silver (7106)</t>
  </si>
  <si>
    <t>Slag (2619)</t>
  </si>
  <si>
    <t>Slate (2514)</t>
  </si>
  <si>
    <t>Sulphur of all kinds (2503)</t>
  </si>
  <si>
    <t>Tar distilled from coal (2706)</t>
  </si>
  <si>
    <t>Tin (2609)</t>
  </si>
  <si>
    <t>Titanium (2614)</t>
  </si>
  <si>
    <t>Tungsten (2611)</t>
  </si>
  <si>
    <t>Uranium or thorium (2612)</t>
  </si>
  <si>
    <t>Zinc (2608)</t>
  </si>
  <si>
    <t>Number of reporting companies (incl SOEs if payer)</t>
  </si>
  <si>
    <t>Other, non-upstream sectors</t>
  </si>
  <si>
    <t>Does the government disclose data on in-kind revenues and sales of state share of production?</t>
  </si>
  <si>
    <t>Table 9 - Government entity types</t>
  </si>
  <si>
    <t>Central goverment</t>
  </si>
  <si>
    <t>State government</t>
  </si>
  <si>
    <t>Local government</t>
  </si>
  <si>
    <t>Agency type</t>
  </si>
  <si>
    <t>&lt; Agency type &gt;</t>
  </si>
  <si>
    <t>If yes, what was the volume received?</t>
  </si>
  <si>
    <t>If yes, what was sold?</t>
  </si>
  <si>
    <t>If yes, what was the total revenue transferred to the state from the proceeds of oil, gas and minerals sold?</t>
  </si>
  <si>
    <t>Audited financial statement (or balance sheet, cash flows, profit/loss statement if unavailable)</t>
  </si>
  <si>
    <t>Does the government disclose information on environmental payments?</t>
  </si>
  <si>
    <t>If yes, what was the total mandatory environmental payments?</t>
  </si>
  <si>
    <t>If yes, what was the total voluntary environmental payments?</t>
  </si>
  <si>
    <t xml:space="preserve">State-owned enterprises &amp; public corporations </t>
  </si>
  <si>
    <t>EITI International Secretariat</t>
  </si>
  <si>
    <r>
      <rPr>
        <b/>
        <sz val="11"/>
        <rFont val="Franklin Gothic Book"/>
        <family val="2"/>
      </rPr>
      <t xml:space="preserve">For the latest version of Summary data templates, see </t>
    </r>
    <r>
      <rPr>
        <b/>
        <u/>
        <sz val="11"/>
        <color rgb="FF188FBB"/>
        <rFont val="Franklin Gothic Book"/>
        <family val="2"/>
      </rPr>
      <t>https://eiti.org/summary-data-template</t>
    </r>
  </si>
  <si>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</si>
  <si>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</si>
  <si>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</si>
  <si>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</si>
  <si>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</si>
  <si>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</si>
  <si>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</si>
  <si>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</si>
  <si>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</si>
  <si>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</si>
  <si>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</si>
  <si>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</si>
  <si>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</si>
  <si>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</si>
  <si>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</si>
  <si>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</si>
  <si>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</si>
  <si>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</si>
  <si>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Give us your feedback or report a conflict in the data! Write to us at  </t>
    </r>
    <r>
      <rPr>
        <b/>
        <u/>
        <sz val="11"/>
        <color rgb="FF188FBB"/>
        <rFont val="Franklin Gothic Book"/>
        <family val="2"/>
      </rPr>
      <t>data@eiti.org</t>
    </r>
  </si>
  <si>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</si>
  <si>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</si>
  <si>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i/>
        <sz val="10.5"/>
        <rFont val="Calibri"/>
        <family val="2"/>
      </rPr>
      <t xml:space="preserve">The International Secretariat can provide advice and support on request. Please contact </t>
    </r>
    <r>
      <rPr>
        <i/>
        <u/>
        <sz val="10.5"/>
        <color theme="10"/>
        <rFont val="Calibri"/>
        <family val="2"/>
      </rPr>
      <t>data@eiti.org</t>
    </r>
  </si>
  <si>
    <t>Version 2.0 as of 1 July 2019</t>
  </si>
  <si>
    <t>Cells in grey are for your information: You will receive immediate feedback on many of the data entries and some cells will fill in automatically.</t>
  </si>
  <si>
    <t>Cells in orange must be completed before submission</t>
  </si>
  <si>
    <r>
      <rPr>
        <b/>
        <sz val="11"/>
        <color rgb="FF000000"/>
        <rFont val="Franklin Gothic Book"/>
        <family val="2"/>
      </rPr>
      <t xml:space="preserve">Part 1 (About) </t>
    </r>
    <r>
      <rPr>
        <sz val="11"/>
        <color rgb="FF000000"/>
        <rFont val="Franklin Gothic Book"/>
        <family val="2"/>
      </rPr>
      <t>covers country and data characteristics.</t>
    </r>
  </si>
  <si>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</si>
  <si>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</si>
  <si>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</si>
  <si>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r>
      <rPr>
        <i/>
        <sz val="11"/>
        <rFont val="Franklin Gothic Book"/>
        <family val="2"/>
      </rPr>
      <t>Reporting currency (</t>
    </r>
    <r>
      <rPr>
        <i/>
        <sz val="11"/>
        <color theme="10"/>
        <rFont val="Franklin Gothic Book"/>
        <family val="2"/>
      </rPr>
      <t>ISO-4217 currency codes</t>
    </r>
    <r>
      <rPr>
        <i/>
        <sz val="11"/>
        <rFont val="Franklin Gothic Book"/>
        <family val="2"/>
      </rPr>
      <t>)</t>
    </r>
  </si>
  <si>
    <t>&lt; XXX &gt;</t>
  </si>
  <si>
    <t>Data overview / requirement</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</si>
  <si>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</si>
  <si>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</si>
  <si>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</si>
  <si>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</si>
  <si>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</si>
  <si>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</si>
  <si>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r>
      <t>EITI Requirement 2.1</t>
    </r>
    <r>
      <rPr>
        <b/>
        <sz val="11"/>
        <rFont val="Franklin Gothic Book"/>
        <family val="2"/>
      </rPr>
      <t>: Legal framework and fiscal regime</t>
    </r>
  </si>
  <si>
    <r>
      <t>EITI Requirement 2.2</t>
    </r>
    <r>
      <rPr>
        <b/>
        <sz val="11"/>
        <rFont val="Franklin Gothic Book"/>
        <family val="2"/>
      </rPr>
      <t>: Contract and license allocations</t>
    </r>
  </si>
  <si>
    <r>
      <t xml:space="preserve">EITI Requirement 2.3: </t>
    </r>
    <r>
      <rPr>
        <b/>
        <sz val="11"/>
        <rFont val="Franklin Gothic Book"/>
        <family val="2"/>
      </rPr>
      <t>Register of licenses</t>
    </r>
  </si>
  <si>
    <r>
      <t>EITI Requirement 2.4</t>
    </r>
    <r>
      <rPr>
        <b/>
        <sz val="11"/>
        <rFont val="Franklin Gothic Book"/>
        <family val="2"/>
      </rPr>
      <t>: Contract disclosure</t>
    </r>
  </si>
  <si>
    <r>
      <t>EITI Requirement 2.5</t>
    </r>
    <r>
      <rPr>
        <b/>
        <sz val="11"/>
        <rFont val="Franklin Gothic Book"/>
        <family val="2"/>
      </rPr>
      <t>: Beneficial ownership</t>
    </r>
  </si>
  <si>
    <r>
      <t>EITI Requirement 2.6</t>
    </r>
    <r>
      <rPr>
        <b/>
        <sz val="11"/>
        <rFont val="Franklin Gothic Book"/>
        <family val="2"/>
      </rPr>
      <t>: State participation</t>
    </r>
  </si>
  <si>
    <r>
      <t>EITI Requirement 3.1</t>
    </r>
    <r>
      <rPr>
        <b/>
        <sz val="11"/>
        <rFont val="Franklin Gothic Book"/>
        <family val="2"/>
      </rPr>
      <t>: Exploration</t>
    </r>
  </si>
  <si>
    <r>
      <t>EITI Requirement 3.3</t>
    </r>
    <r>
      <rPr>
        <b/>
        <sz val="11"/>
        <rFont val="Franklin Gothic Book"/>
        <family val="2"/>
      </rPr>
      <t>: Exports</t>
    </r>
  </si>
  <si>
    <r>
      <t>EITI Requirement 4.1</t>
    </r>
    <r>
      <rPr>
        <b/>
        <sz val="11"/>
        <rFont val="Franklin Gothic Book"/>
        <family val="2"/>
      </rPr>
      <t>: Comprehensiveness</t>
    </r>
  </si>
  <si>
    <r>
      <t>EITI Requirement 4.2</t>
    </r>
    <r>
      <rPr>
        <b/>
        <sz val="11"/>
        <rFont val="Franklin Gothic Book"/>
        <family val="2"/>
      </rPr>
      <t>: In-kind revenues</t>
    </r>
  </si>
  <si>
    <r>
      <t>EITI Requirement 4.3</t>
    </r>
    <r>
      <rPr>
        <b/>
        <sz val="11"/>
        <rFont val="Franklin Gothic Book"/>
        <family val="2"/>
      </rPr>
      <t>: Barter agreements</t>
    </r>
  </si>
  <si>
    <r>
      <t>EITI Requirement 4.4</t>
    </r>
    <r>
      <rPr>
        <b/>
        <sz val="11"/>
        <rFont val="Franklin Gothic Book"/>
        <family val="2"/>
      </rPr>
      <t>: Transportation revenues</t>
    </r>
  </si>
  <si>
    <r>
      <t>EITI Requirement 4.5</t>
    </r>
    <r>
      <rPr>
        <b/>
        <sz val="11"/>
        <rFont val="Franklin Gothic Book"/>
        <family val="2"/>
      </rPr>
      <t>: SOE transactions</t>
    </r>
  </si>
  <si>
    <r>
      <t>EITI Requirement 4.6</t>
    </r>
    <r>
      <rPr>
        <b/>
        <sz val="11"/>
        <rFont val="Franklin Gothic Book"/>
        <family val="2"/>
      </rPr>
      <t>: Direct subnational payments</t>
    </r>
  </si>
  <si>
    <r>
      <t>EITI Requirement 4.8</t>
    </r>
    <r>
      <rPr>
        <b/>
        <sz val="11"/>
        <rFont val="Franklin Gothic Book"/>
        <family val="2"/>
      </rPr>
      <t>: Data timeliness</t>
    </r>
  </si>
  <si>
    <r>
      <t>EITI Requirement 4.9</t>
    </r>
    <r>
      <rPr>
        <b/>
        <sz val="11"/>
        <rFont val="Franklin Gothic Book"/>
        <family val="2"/>
      </rPr>
      <t>: Data quality</t>
    </r>
  </si>
  <si>
    <r>
      <t>EITI Requirement 5.1</t>
    </r>
    <r>
      <rPr>
        <b/>
        <sz val="11"/>
        <rFont val="Franklin Gothic Book"/>
        <family val="2"/>
      </rPr>
      <t>: Distribution of extractive industry revenues</t>
    </r>
  </si>
  <si>
    <r>
      <t>EITI Requirement 5.2</t>
    </r>
    <r>
      <rPr>
        <b/>
        <sz val="11"/>
        <rFont val="Franklin Gothic Book"/>
        <family val="2"/>
      </rPr>
      <t>: Subnational transfers</t>
    </r>
  </si>
  <si>
    <r>
      <t>EITI Requirement 5.3</t>
    </r>
    <r>
      <rPr>
        <b/>
        <sz val="11"/>
        <rFont val="Franklin Gothic Book"/>
        <family val="2"/>
      </rPr>
      <t>: Revenue management and expenditures</t>
    </r>
  </si>
  <si>
    <r>
      <t>EITI Requirement 6.1</t>
    </r>
    <r>
      <rPr>
        <b/>
        <sz val="11"/>
        <rFont val="Franklin Gothic Book"/>
        <family val="2"/>
      </rPr>
      <t>: Social expenditures</t>
    </r>
  </si>
  <si>
    <r>
      <t>EITI Requirement 6.2</t>
    </r>
    <r>
      <rPr>
        <b/>
        <sz val="11"/>
        <rFont val="Franklin Gothic Book"/>
        <family val="2"/>
      </rPr>
      <t>: Quasi-fiscal expenditures</t>
    </r>
  </si>
  <si>
    <r>
      <t>EITI Requirement 6.3</t>
    </r>
    <r>
      <rPr>
        <b/>
        <sz val="11"/>
        <rFont val="Franklin Gothic Book"/>
        <family val="2"/>
      </rPr>
      <t>: Economic contribution</t>
    </r>
  </si>
  <si>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</si>
  <si>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</si>
  <si>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</si>
  <si>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</si>
  <si>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</si>
  <si>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</si>
  <si>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</si>
  <si>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</si>
  <si>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</si>
  <si>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</si>
  <si>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</si>
  <si>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</si>
  <si>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</si>
  <si>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</si>
  <si>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</si>
  <si>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</si>
  <si>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</si>
  <si>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r>
      <t>EITI Requirement 5.1.b</t>
    </r>
    <r>
      <rPr>
        <i/>
        <sz val="11"/>
        <rFont val="Franklin Gothic Book"/>
        <family val="2"/>
      </rPr>
      <t>: Revenue classification</t>
    </r>
  </si>
  <si>
    <r>
      <rPr>
        <i/>
        <u/>
        <sz val="11"/>
        <rFont val="Franklin Gothic Book"/>
        <family val="2"/>
      </rPr>
      <t xml:space="preserve">or, </t>
    </r>
    <r>
      <rPr>
        <b/>
        <u/>
        <sz val="11"/>
        <color theme="10"/>
        <rFont val="Franklin Gothic Book"/>
        <family val="2"/>
      </rPr>
      <t>https://www.imf.org/external/np/sta/gfsm/</t>
    </r>
  </si>
  <si>
    <r>
      <t>EITI Requirement 4.1.d</t>
    </r>
    <r>
      <rPr>
        <b/>
        <i/>
        <sz val="11"/>
        <rFont val="Franklin Gothic Book"/>
        <family val="2"/>
      </rPr>
      <t>: Full government disclosure</t>
    </r>
  </si>
  <si>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</si>
  <si>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</si>
  <si>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Employment - extractive sector - male</t>
  </si>
  <si>
    <t>Employment - extractive sector - female</t>
  </si>
  <si>
    <t>people</t>
  </si>
  <si>
    <t>References to state-owned enterprises or company Audited Financial Statement (Add rows if several SOEs)</t>
  </si>
  <si>
    <t>References to state-owned enterprises portals or company website(s), for example as stated in the Report (Add rows if several SOEs)</t>
  </si>
  <si>
    <t>Are contracts or full license texts disclosed?</t>
  </si>
  <si>
    <t>(Harmonised System Codes)</t>
  </si>
  <si>
    <r>
      <t>EITI Requirement 3.2</t>
    </r>
    <r>
      <rPr>
        <b/>
        <sz val="11"/>
        <rFont val="Franklin Gothic Book"/>
        <family val="2"/>
      </rPr>
      <t>: Production by commodity</t>
    </r>
  </si>
  <si>
    <t>Calculated using total of government revenues (part 4), and total per-company data (part 5)</t>
  </si>
  <si>
    <r>
      <t>EITI Requirement 4.7</t>
    </r>
    <r>
      <rPr>
        <b/>
        <sz val="11"/>
        <rFont val="Franklin Gothic Book"/>
        <family val="2"/>
      </rPr>
      <t>: Disaggregation</t>
    </r>
  </si>
  <si>
    <t>If yes, what amount of transfers could the government account for?</t>
  </si>
  <si>
    <r>
      <t>EITI Requirement 7.2</t>
    </r>
    <r>
      <rPr>
        <b/>
        <sz val="11"/>
        <rFont val="Franklin Gothic Book"/>
        <family val="2"/>
      </rPr>
      <t>: Data accessibility and open data</t>
    </r>
  </si>
  <si>
    <t>the relevant legal and administrative rules for environmental management?</t>
  </si>
  <si>
    <t>databases containing environmental impact assessments, certification schemes or similar documentation of environmental management?</t>
  </si>
  <si>
    <t>other relevant information on environmental monitoring procedures and administration?</t>
  </si>
  <si>
    <r>
      <t>EITI Requirement 6.4</t>
    </r>
    <r>
      <rPr>
        <b/>
        <sz val="11"/>
        <rFont val="Franklin Gothic Book"/>
        <family val="2"/>
      </rPr>
      <t>: Environmental impact</t>
    </r>
  </si>
  <si>
    <t>Cells in light blue are for voluntary input</t>
  </si>
  <si>
    <t>Cells in orange must be completed</t>
  </si>
  <si>
    <t>Mineral and petroleum rights' regime?</t>
  </si>
  <si>
    <t xml:space="preserve">Filling in this summary data template with EITI Report data will make your EITI Report data accessible in a machine-readable format. (requirement 7.2.d) </t>
  </si>
  <si>
    <r>
      <rPr>
        <i/>
        <u/>
        <sz val="11"/>
        <rFont val="Franklin Gothic Book"/>
        <family val="2"/>
      </rPr>
      <t>For more guidance, please visit</t>
    </r>
    <r>
      <rPr>
        <u/>
        <sz val="11"/>
        <color theme="10"/>
        <rFont val="Franklin Gothic Book"/>
        <family val="2"/>
      </rPr>
      <t xml:space="preserve"> </t>
    </r>
    <r>
      <rPr>
        <b/>
        <u/>
        <sz val="11"/>
        <color theme="10"/>
        <rFont val="Franklin Gothic Book"/>
        <family val="2"/>
      </rPr>
      <t>https://eiti.org/summary-data-template</t>
    </r>
  </si>
  <si>
    <t>&lt; EITI Reporting or systematically disclosed? &gt;</t>
  </si>
  <si>
    <t>Total in USD</t>
  </si>
  <si>
    <t>Company type</t>
  </si>
  <si>
    <t>Niobium, Vanadium, Zirconium (2615)</t>
  </si>
  <si>
    <t>Precious stones (other than diamonds) (7103)</t>
  </si>
  <si>
    <t>Precious stones (other than diamonds) (7103), volume</t>
  </si>
  <si>
    <t>Ferro, alloys, manganese (7202)</t>
  </si>
  <si>
    <t>Ferro, alloys, manganese (7202), volume</t>
  </si>
  <si>
    <t xml:space="preserve">BDO Suriname </t>
  </si>
  <si>
    <t>https://eitisuriname.gov.sr/wp-content/uploads/2025/07/A-25.56_EITISR-Final-Report-150725-Final-Version.pdf</t>
  </si>
  <si>
    <t>The EITI data disclosed in this report was collected from different sources</t>
  </si>
  <si>
    <t>Lucinda Lie A Ling</t>
  </si>
  <si>
    <t>lucinda.liealing@bdo.sr</t>
  </si>
  <si>
    <t>https://www.dna.sr/wetgeving/</t>
  </si>
  <si>
    <t xml:space="preserve">Various websites from ministries </t>
  </si>
  <si>
    <t>https://belastingdienst.sr/wetten/</t>
  </si>
  <si>
    <t>3.6 Contract and license allocations</t>
  </si>
  <si>
    <t>Annex 1: GMD License Schedules and https://www.staatsolie.com/en/staatsolie-hydrocarbon-institute/overview-pscs-1957-now/</t>
  </si>
  <si>
    <t xml:space="preserve">0 mining licenses and 1 oil and gas License </t>
  </si>
  <si>
    <t>Annex 1: GMD License Schedule</t>
  </si>
  <si>
    <t>https://www.staatsolie.com/en/staatsolie-hydrocarbon-institute/overview-pscs-1957-now/</t>
  </si>
  <si>
    <t xml:space="preserve">3.7 Disclosure of licenses and contracts (EITI requirement 2.4) </t>
  </si>
  <si>
    <t xml:space="preserve">Sextion 3.5.1 Register of licenses in the mining sector </t>
  </si>
  <si>
    <t xml:space="preserve">3.9 Beneficial ownership (EITI Requirement 2.5) </t>
  </si>
  <si>
    <t>Annex 2: Legal ownership information provided by reporting companies &amp; Annex 4: Beneficial ownership information provided by reporting companies</t>
  </si>
  <si>
    <t xml:space="preserve">https://www.staatsolie.com/en/media-center/  </t>
  </si>
  <si>
    <t xml:space="preserve">3.8 State participation (EITI Requirement 2.6) </t>
  </si>
  <si>
    <t>3.19 Exploration Activities (EITI Requirement 3.1)</t>
  </si>
  <si>
    <t>https://www.cbvs.sr/</t>
  </si>
  <si>
    <t>Barrels</t>
  </si>
  <si>
    <t>6.1 Total receipts – all sectors</t>
  </si>
  <si>
    <t>3.10 Infrastructure provisions and barter arrangements (EITI Requirement 4.3)</t>
  </si>
  <si>
    <t>3.11 Transportation revenues (EITI Requirement 4.4)</t>
  </si>
  <si>
    <t>3.14  Sale of the State’s share of production or other revenue collected in kind (EITI Requirement 4.2)</t>
  </si>
  <si>
    <t>3.8        State participation (EITI Requirement 2.6) &amp; 6.1 Total receipts – all sectors</t>
  </si>
  <si>
    <t xml:space="preserve">3.15 Subnational payments </t>
  </si>
  <si>
    <t>5.1 Audit and assurance procedures in companies and government agencies in Suriname</t>
  </si>
  <si>
    <t xml:space="preserve">3.2 Distribution of revenues from the extractive industries (EITI Requirement 5.1) and 3.3 Collection and Distribution of Extractive Revenues (EITI Requirement 5.1) </t>
  </si>
  <si>
    <t xml:space="preserve">3.16 Subnational transfers (EITI Requirements 5.2) </t>
  </si>
  <si>
    <t>3.12 Social expenditures and environmental payments (EITI Requirement 6.1)</t>
  </si>
  <si>
    <t>3.12 Social expenditures and environmental payments (EITI Requirement 6.1) &amp; Annex 7: Social and environmental expenditure declared by companies</t>
  </si>
  <si>
    <t>3.8 Quasi-fiscal expenditure (EITI Requirement 6.2) &amp; Annex 8: Staatsolie Settlement Sheets</t>
  </si>
  <si>
    <t>3.1 Contribution of the extractive sector to the economy (Requirement 6.3)</t>
  </si>
  <si>
    <t>Ministry of Finance and Planning (MoFP)</t>
  </si>
  <si>
    <t xml:space="preserve"> Ministry of Natural Resources (MNR)</t>
  </si>
  <si>
    <t>Newmont Suriname LLC;</t>
  </si>
  <si>
    <t>Suralco</t>
  </si>
  <si>
    <t>SHMR</t>
  </si>
  <si>
    <t>Grassalco</t>
  </si>
  <si>
    <t>Amazone Gold NV</t>
  </si>
  <si>
    <t>Century Mining Company NV</t>
  </si>
  <si>
    <t>Suriname Natural Stone Company NV</t>
  </si>
  <si>
    <t>Surmetex NV</t>
  </si>
  <si>
    <t>M&amp;M Mining NV</t>
  </si>
  <si>
    <t>The 3 G's Gold Mining NV</t>
  </si>
  <si>
    <t>Mine Rehab NV</t>
  </si>
  <si>
    <t>Disar Goldmining NV</t>
  </si>
  <si>
    <t>Yellow Touchstone NV</t>
  </si>
  <si>
    <t>Unlimited Gold Resources</t>
  </si>
  <si>
    <t>Haaretz Zahaf International NV</t>
  </si>
  <si>
    <t>Super Red Gold NV</t>
  </si>
  <si>
    <t>Next Level Gold &amp; Silver NV</t>
  </si>
  <si>
    <t>Golden Magical Gold NV</t>
  </si>
  <si>
    <t>Chee's Trading NV</t>
  </si>
  <si>
    <t>Goudkust NV</t>
  </si>
  <si>
    <t>Dexxes NV</t>
  </si>
  <si>
    <t>Guatavita NV</t>
  </si>
  <si>
    <t>Afu-Mena NV</t>
  </si>
  <si>
    <t>Five Star Gold Mining NV</t>
  </si>
  <si>
    <t>Zodiac Minerals NV</t>
  </si>
  <si>
    <t>Eldorado Gold International NV</t>
  </si>
  <si>
    <t>Combe's Goudopkoop NV</t>
  </si>
  <si>
    <t>Private</t>
  </si>
  <si>
    <t>State-owned enterprises &amp; public corporations</t>
  </si>
  <si>
    <t xml:space="preserve"> Rosebel Gold Mines N.V;</t>
  </si>
  <si>
    <t>Total E&amp;P Suriname BV</t>
  </si>
  <si>
    <t>Petronas Suriname Exploration &amp; Production BV</t>
  </si>
  <si>
    <t>KE Suriname B.V.   (Shell)</t>
  </si>
  <si>
    <t>Chevron Suriname Exploration Limited</t>
  </si>
  <si>
    <t>ExxonMobil Exploration and Production Suriname B.V.</t>
  </si>
  <si>
    <t>APA Suriname</t>
  </si>
  <si>
    <t>Decker Petroleum and Marketing Co Ltd</t>
  </si>
  <si>
    <t>Kosmos Energy Suriname</t>
  </si>
  <si>
    <t>Challenger Energy Group plc</t>
  </si>
  <si>
    <t>Tullow Oil plc</t>
  </si>
  <si>
    <t>Staatsolie</t>
  </si>
  <si>
    <t>Income Tax direct to MOFP</t>
  </si>
  <si>
    <t>Cash Dividends</t>
  </si>
  <si>
    <t>Wage Tax &amp; OP-premium (AOV)</t>
  </si>
  <si>
    <t>Royalty fees</t>
  </si>
  <si>
    <t>Other non-tax</t>
  </si>
  <si>
    <t xml:space="preserve">Concession Fees </t>
  </si>
  <si>
    <t>Exploitation fees yearly</t>
  </si>
  <si>
    <t>Consent &amp; Statistic rights</t>
  </si>
  <si>
    <t>Withholding tax on service fee</t>
  </si>
  <si>
    <t>Solidarity contribution</t>
  </si>
  <si>
    <t>Merian</t>
  </si>
  <si>
    <t>Block 42</t>
  </si>
  <si>
    <t xml:space="preserve">KE Suriname </t>
  </si>
  <si>
    <t xml:space="preserve">Saramaca Mine </t>
  </si>
  <si>
    <t xml:space="preserve">Rosebel Gold Mines </t>
  </si>
  <si>
    <t>Onshore (Jossie + TA-58)</t>
  </si>
  <si>
    <t xml:space="preserve">Staatsolie </t>
  </si>
  <si>
    <t>Block 58</t>
  </si>
  <si>
    <t xml:space="preserve">Other taxes </t>
  </si>
  <si>
    <t>Alcoa</t>
  </si>
  <si>
    <t>https://www.cbvs.sr/images/content/publicaties/Wisselkoersen/2021/Jaar_2021.pdf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</si>
</sst>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quot;$&quot;* #,##0.00_);_(&quot;$&quot;* \(#,##0.00\);_(&quot;$&quot;* &quot;-&quot;??_);_(@_)"/>
    <numFmt numFmtId="165" formatCode="_(* #,##0.00_);_(* \(#,##0.00\);_(* &quot;-&quot;??_);_(@_)"/>
    <numFmt numFmtId="166" formatCode="_ * #,##0.00_ ;_ * \-#,##0.00_ ;_ * &quot;-&quot;??_ ;_ @_ "/>
    <numFmt numFmtId="167" formatCode="_ * #,##0.0000_ ;_ * \-#,##0.0000_ ;_ * &quot;-&quot;??_ ;_ @_ "/>
    <numFmt numFmtId="168" formatCode="yyyy\-mm\-dd"/>
    <numFmt numFmtId="169" formatCode="0.0\ %"/>
    <numFmt numFmtId="170" formatCode="_ * #,##0_ ;_ * \-#,##0_ ;_ * &quot;-&quot;??_ ;_ @_ "/>
  </numFmts>
  <fonts count="81" x14ac:knownFonts="1">
    <font>
      <sz val="10.5"/>
      <color theme="1"/>
      <name val="Calibri"/>
      <family val="2"/>
    </font>
    <font>
      <sz val="11"/>
      <color theme="1"/>
      <name val="Calibri"/>
      <family val="2"/>
      <scheme val="minor"/>
    </font>
    <font>
      <sz val="11"/>
      <color theme="1"/>
      <name val="Franklin Gothic Book"/>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i/>
      <sz val="11"/>
      <color rgb="FF0076AF"/>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sz val="9.5"/>
      <color rgb="FF000000"/>
      <name val="Trebuchet MS"/>
      <family val="2"/>
    </font>
    <font>
      <sz val="10"/>
      <name val="Helvetica"/>
    </font>
    <font>
      <u/>
      <sz val="10"/>
      <color indexed="12"/>
      <name val="Arial"/>
      <family val="2"/>
    </font>
    <font>
      <sz val="10"/>
      <name val="Helvetica"/>
      <family val="2"/>
    </font>
    <font>
      <u/>
      <sz val="11"/>
      <color theme="10"/>
      <name val="Calibri"/>
      <family val="2"/>
      <scheme val="minor"/>
    </font>
    <font>
      <u/>
      <sz val="7.9"/>
      <color theme="10"/>
      <name val="Calibri"/>
      <family val="2"/>
    </font>
    <font>
      <sz val="10"/>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s>
  <borders count="45">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s>
  <cellStyleXfs count="26">
    <xf numFmtId="0" fontId="0" fillId="0" borderId="0"/>
    <xf numFmtId="166" fontId="5" fillId="0" borderId="0" applyFont="0" applyFill="0" applyBorder="0" applyAlignment="0" applyProtection="0"/>
    <xf numFmtId="0" fontId="8" fillId="0" borderId="0" applyNumberFormat="0" applyFill="0" applyBorder="0" applyAlignment="0" applyProtection="0"/>
    <xf numFmtId="0" fontId="9" fillId="0" borderId="0"/>
    <xf numFmtId="0" fontId="10" fillId="0" borderId="0" applyNumberFormat="0" applyFill="0" applyBorder="0" applyAlignment="0" applyProtection="0"/>
    <xf numFmtId="0" fontId="12" fillId="0" borderId="0" applyNumberFormat="0" applyFill="0" applyBorder="0" applyAlignment="0" applyProtection="0"/>
    <xf numFmtId="9" fontId="5" fillId="0" borderId="0" applyFont="0" applyFill="0" applyBorder="0" applyAlignment="0" applyProtection="0"/>
    <xf numFmtId="0" fontId="75" fillId="0" borderId="0"/>
    <xf numFmtId="165" fontId="75" fillId="0" borderId="0" applyFont="0" applyFill="0" applyBorder="0" applyAlignment="0" applyProtection="0"/>
    <xf numFmtId="0" fontId="76" fillId="0" borderId="0" applyNumberFormat="0" applyFill="0" applyBorder="0" applyAlignment="0" applyProtection="0">
      <alignment vertical="top"/>
      <protection locked="0"/>
    </xf>
    <xf numFmtId="0" fontId="77" fillId="0" borderId="0"/>
    <xf numFmtId="165" fontId="77" fillId="0" borderId="0" applyFont="0" applyFill="0" applyBorder="0" applyAlignment="0" applyProtection="0"/>
    <xf numFmtId="0" fontId="1" fillId="0" borderId="0"/>
    <xf numFmtId="0" fontId="78" fillId="0" borderId="0" applyNumberFormat="0" applyFill="0" applyBorder="0" applyAlignment="0" applyProtection="0"/>
    <xf numFmtId="0" fontId="75" fillId="0" borderId="0"/>
    <xf numFmtId="0" fontId="1" fillId="0" borderId="0"/>
    <xf numFmtId="165" fontId="75" fillId="0" borderId="0" applyFont="0" applyFill="0" applyBorder="0" applyAlignment="0" applyProtection="0"/>
    <xf numFmtId="0" fontId="76" fillId="0" borderId="0" applyNumberFormat="0" applyFill="0" applyBorder="0" applyAlignment="0" applyProtection="0">
      <alignment vertical="top"/>
      <protection locked="0"/>
    </xf>
    <xf numFmtId="0" fontId="1" fillId="0" borderId="0"/>
    <xf numFmtId="0" fontId="79" fillId="0" borderId="0" applyNumberFormat="0" applyFill="0" applyBorder="0" applyAlignment="0" applyProtection="0">
      <alignment vertical="top"/>
      <protection locked="0"/>
    </xf>
    <xf numFmtId="0" fontId="1" fillId="0" borderId="0"/>
    <xf numFmtId="0" fontId="1" fillId="0" borderId="0"/>
    <xf numFmtId="0" fontId="80" fillId="0" borderId="0"/>
    <xf numFmtId="0" fontId="1" fillId="0" borderId="0"/>
    <xf numFmtId="164" fontId="75" fillId="0" borderId="0" applyFont="0" applyFill="0" applyBorder="0" applyAlignment="0" applyProtection="0"/>
    <xf numFmtId="0" fontId="1" fillId="0" borderId="0"/>
  </cellStyleXfs>
  <cellXfs count="297">
    <xf numFmtId="0" fontId="0" fillId="0" borderId="0" xfId="0"/>
    <xf numFmtId="0" fontId="7" fillId="0" borderId="0" xfId="0" applyFont="1"/>
    <xf numFmtId="0" fontId="0" fillId="0" borderId="7" xfId="0" applyBorder="1"/>
    <xf numFmtId="0" fontId="0" fillId="0" borderId="8" xfId="0" applyBorder="1"/>
    <xf numFmtId="49" fontId="11" fillId="0" borderId="0" xfId="0" applyNumberFormat="1" applyFont="1" applyAlignment="1">
      <alignment horizontal="left"/>
    </xf>
    <xf numFmtId="49" fontId="0" fillId="0" borderId="0" xfId="0" applyNumberFormat="1"/>
    <xf numFmtId="0" fontId="13" fillId="0" borderId="0" xfId="0" quotePrefix="1" applyFont="1"/>
    <xf numFmtId="0" fontId="14" fillId="0" borderId="0" xfId="3" applyFont="1" applyAlignment="1">
      <alignment horizontal="left" vertical="center"/>
    </xf>
    <xf numFmtId="0" fontId="16" fillId="0" borderId="0" xfId="3" applyFont="1" applyAlignment="1">
      <alignment vertical="center"/>
    </xf>
    <xf numFmtId="0" fontId="19" fillId="0" borderId="0" xfId="3" applyFont="1" applyAlignment="1">
      <alignment horizontal="left" vertical="center"/>
    </xf>
    <xf numFmtId="0" fontId="15" fillId="0" borderId="0" xfId="3" applyFont="1" applyAlignment="1">
      <alignment vertical="center"/>
    </xf>
    <xf numFmtId="0" fontId="18" fillId="0" borderId="0" xfId="3" applyFont="1" applyAlignment="1">
      <alignment vertical="center"/>
    </xf>
    <xf numFmtId="0" fontId="23" fillId="0" borderId="0" xfId="0" applyFont="1"/>
    <xf numFmtId="0" fontId="20" fillId="0" borderId="0" xfId="3" applyFont="1" applyAlignment="1">
      <alignment horizontal="left" vertical="center"/>
    </xf>
    <xf numFmtId="0" fontId="18" fillId="0" borderId="4" xfId="3" applyFont="1" applyBorder="1" applyAlignment="1">
      <alignment vertical="center"/>
    </xf>
    <xf numFmtId="0" fontId="25" fillId="0" borderId="0" xfId="0" applyFont="1"/>
    <xf numFmtId="0" fontId="17" fillId="0" borderId="0" xfId="3" applyFont="1" applyAlignment="1">
      <alignment vertical="center"/>
    </xf>
    <xf numFmtId="0" fontId="34" fillId="0" borderId="0" xfId="3" applyFont="1" applyAlignment="1">
      <alignment horizontal="left" vertical="center"/>
    </xf>
    <xf numFmtId="0" fontId="4" fillId="0" borderId="0" xfId="0" applyFont="1"/>
    <xf numFmtId="0" fontId="34" fillId="0" borderId="0" xfId="3" applyFont="1" applyAlignment="1">
      <alignment horizontal="right" vertical="center"/>
    </xf>
    <xf numFmtId="0" fontId="34" fillId="5" borderId="0" xfId="3" applyFont="1" applyFill="1" applyAlignment="1">
      <alignment horizontal="left" vertical="center"/>
    </xf>
    <xf numFmtId="0" fontId="25" fillId="5" borderId="0" xfId="3" applyFont="1" applyFill="1" applyAlignment="1">
      <alignment vertical="center"/>
    </xf>
    <xf numFmtId="0" fontId="40" fillId="5" borderId="0" xfId="2" applyFont="1" applyFill="1" applyBorder="1" applyAlignment="1"/>
    <xf numFmtId="0" fontId="31" fillId="4" borderId="34" xfId="3" applyFont="1" applyFill="1" applyBorder="1" applyAlignment="1">
      <alignment horizontal="left" vertical="center"/>
    </xf>
    <xf numFmtId="0" fontId="31" fillId="0" borderId="34" xfId="3" applyFont="1" applyBorder="1" applyAlignment="1">
      <alignment horizontal="left" vertical="center"/>
    </xf>
    <xf numFmtId="0" fontId="41" fillId="5" borderId="0" xfId="3" applyFont="1" applyFill="1" applyAlignment="1">
      <alignment horizontal="left" vertical="center"/>
    </xf>
    <xf numFmtId="0" fontId="25" fillId="0" borderId="0" xfId="3" applyFont="1" applyAlignment="1">
      <alignment vertical="center"/>
    </xf>
    <xf numFmtId="0" fontId="40" fillId="0" borderId="0" xfId="4" applyFont="1" applyFill="1" applyBorder="1" applyAlignment="1"/>
    <xf numFmtId="0" fontId="44" fillId="0" borderId="0" xfId="3" applyFont="1" applyAlignment="1">
      <alignment vertical="center" wrapText="1"/>
    </xf>
    <xf numFmtId="0" fontId="36" fillId="0" borderId="39" xfId="3" applyFont="1" applyBorder="1" applyAlignment="1">
      <alignment horizontal="left" vertical="center"/>
    </xf>
    <xf numFmtId="0" fontId="44" fillId="0" borderId="39" xfId="3" applyFont="1" applyBorder="1" applyAlignment="1">
      <alignment horizontal="left" vertical="center"/>
    </xf>
    <xf numFmtId="0" fontId="35" fillId="0" borderId="39" xfId="3" applyFont="1" applyBorder="1" applyAlignment="1">
      <alignment vertical="center"/>
    </xf>
    <xf numFmtId="0" fontId="44" fillId="0" borderId="0" xfId="3" applyFont="1" applyAlignment="1">
      <alignment horizontal="left" vertical="center"/>
    </xf>
    <xf numFmtId="0" fontId="36" fillId="0" borderId="0" xfId="3" applyFont="1" applyAlignment="1">
      <alignment horizontal="left" vertical="center"/>
    </xf>
    <xf numFmtId="0" fontId="35" fillId="0" borderId="0" xfId="3" applyFont="1" applyAlignment="1">
      <alignment vertical="center"/>
    </xf>
    <xf numFmtId="0" fontId="48" fillId="0" borderId="0" xfId="3" applyFont="1" applyAlignment="1">
      <alignment vertical="center"/>
    </xf>
    <xf numFmtId="0" fontId="36" fillId="0" borderId="0" xfId="3" applyFont="1" applyAlignment="1">
      <alignment vertical="center"/>
    </xf>
    <xf numFmtId="0" fontId="35" fillId="0" borderId="0" xfId="3" applyFont="1" applyAlignment="1">
      <alignment horizontal="left" vertical="center"/>
    </xf>
    <xf numFmtId="0" fontId="34" fillId="0" borderId="0" xfId="0" applyFont="1"/>
    <xf numFmtId="0" fontId="35" fillId="6" borderId="0" xfId="3" applyFont="1" applyFill="1" applyAlignment="1">
      <alignment horizontal="left" vertical="center"/>
    </xf>
    <xf numFmtId="0" fontId="25" fillId="6" borderId="0" xfId="3" applyFont="1" applyFill="1" applyAlignment="1">
      <alignment horizontal="left" vertical="center"/>
    </xf>
    <xf numFmtId="0" fontId="34" fillId="6" borderId="0" xfId="3" applyFont="1" applyFill="1" applyAlignment="1">
      <alignment horizontal="left" vertical="center"/>
    </xf>
    <xf numFmtId="0" fontId="34" fillId="6" borderId="0" xfId="3" applyFont="1" applyFill="1" applyAlignment="1">
      <alignment vertical="center"/>
    </xf>
    <xf numFmtId="0" fontId="37" fillId="6" borderId="0" xfId="3" applyFont="1" applyFill="1" applyAlignment="1">
      <alignment vertical="center"/>
    </xf>
    <xf numFmtId="0" fontId="35" fillId="6" borderId="0" xfId="3" applyFont="1" applyFill="1" applyAlignment="1">
      <alignment vertical="center"/>
    </xf>
    <xf numFmtId="0" fontId="38" fillId="6" borderId="0" xfId="3" applyFont="1" applyFill="1" applyAlignment="1">
      <alignment horizontal="left" vertical="center"/>
    </xf>
    <xf numFmtId="0" fontId="35" fillId="6" borderId="0" xfId="3" applyFont="1" applyFill="1" applyAlignment="1">
      <alignment horizontal="left" vertical="center" wrapText="1" indent="2"/>
    </xf>
    <xf numFmtId="0" fontId="30" fillId="6" borderId="0" xfId="3" applyFont="1" applyFill="1" applyAlignment="1">
      <alignment vertical="center"/>
    </xf>
    <xf numFmtId="0" fontId="35" fillId="6" borderId="0" xfId="3" applyFont="1" applyFill="1" applyAlignment="1">
      <alignment vertical="center" wrapText="1"/>
    </xf>
    <xf numFmtId="0" fontId="38" fillId="6" borderId="0" xfId="3" applyFont="1" applyFill="1" applyAlignment="1">
      <alignment vertical="center"/>
    </xf>
    <xf numFmtId="0" fontId="25" fillId="6" borderId="0" xfId="3" applyFont="1" applyFill="1" applyAlignment="1">
      <alignment vertical="center"/>
    </xf>
    <xf numFmtId="0" fontId="31" fillId="6" borderId="0" xfId="3" applyFont="1" applyFill="1" applyAlignment="1">
      <alignment vertical="center"/>
    </xf>
    <xf numFmtId="0" fontId="36" fillId="6" borderId="0" xfId="3" applyFont="1" applyFill="1" applyAlignment="1">
      <alignment vertical="center"/>
    </xf>
    <xf numFmtId="0" fontId="38" fillId="6" borderId="0" xfId="3" applyFont="1" applyFill="1" applyAlignment="1">
      <alignment horizontal="left" vertical="center" indent="2"/>
    </xf>
    <xf numFmtId="0" fontId="41" fillId="7" borderId="34" xfId="3" applyFont="1" applyFill="1" applyBorder="1" applyAlignment="1">
      <alignment horizontal="left" vertical="center"/>
    </xf>
    <xf numFmtId="0" fontId="40" fillId="6" borderId="0" xfId="4" applyFont="1" applyFill="1" applyBorder="1" applyAlignment="1"/>
    <xf numFmtId="0" fontId="42" fillId="6" borderId="23" xfId="3" applyFont="1" applyFill="1" applyBorder="1" applyAlignment="1">
      <alignment vertical="center" wrapText="1"/>
    </xf>
    <xf numFmtId="0" fontId="44" fillId="6" borderId="24" xfId="3" applyFont="1" applyFill="1" applyBorder="1" applyAlignment="1">
      <alignment vertical="center" wrapText="1"/>
    </xf>
    <xf numFmtId="0" fontId="45" fillId="6" borderId="25" xfId="3" applyFont="1" applyFill="1" applyBorder="1" applyAlignment="1">
      <alignment vertical="center" wrapText="1"/>
    </xf>
    <xf numFmtId="0" fontId="42" fillId="6" borderId="26" xfId="3" applyFont="1" applyFill="1" applyBorder="1" applyAlignment="1">
      <alignment vertical="center" wrapText="1"/>
    </xf>
    <xf numFmtId="0" fontId="44" fillId="6" borderId="1" xfId="3" applyFont="1" applyFill="1" applyBorder="1" applyAlignment="1">
      <alignment vertical="center" wrapText="1"/>
    </xf>
    <xf numFmtId="0" fontId="44" fillId="6" borderId="27" xfId="3" applyFont="1" applyFill="1" applyBorder="1" applyAlignment="1">
      <alignment vertical="center" wrapText="1"/>
    </xf>
    <xf numFmtId="0" fontId="44" fillId="6" borderId="30" xfId="3" applyFont="1" applyFill="1" applyBorder="1" applyAlignment="1">
      <alignment vertical="center" wrapText="1"/>
    </xf>
    <xf numFmtId="0" fontId="44" fillId="6" borderId="0" xfId="3" applyFont="1" applyFill="1" applyAlignment="1">
      <alignment vertical="center" wrapText="1"/>
    </xf>
    <xf numFmtId="0" fontId="44" fillId="6" borderId="31" xfId="3" applyFont="1" applyFill="1" applyBorder="1" applyAlignment="1">
      <alignment vertical="center" wrapText="1"/>
    </xf>
    <xf numFmtId="0" fontId="45" fillId="6" borderId="30" xfId="3" applyFont="1" applyFill="1" applyBorder="1" applyAlignment="1">
      <alignment vertical="center" wrapText="1"/>
    </xf>
    <xf numFmtId="0" fontId="45" fillId="6" borderId="28" xfId="3" applyFont="1" applyFill="1" applyBorder="1" applyAlignment="1">
      <alignment vertical="center" wrapText="1"/>
    </xf>
    <xf numFmtId="0" fontId="44" fillId="6" borderId="20" xfId="3" applyFont="1" applyFill="1" applyBorder="1" applyAlignment="1">
      <alignment vertical="center" wrapText="1"/>
    </xf>
    <xf numFmtId="0" fontId="44" fillId="6" borderId="29" xfId="3" applyFont="1" applyFill="1" applyBorder="1" applyAlignment="1">
      <alignment vertical="center" wrapText="1"/>
    </xf>
    <xf numFmtId="0" fontId="41" fillId="0" borderId="0" xfId="3" applyFont="1" applyAlignment="1">
      <alignment horizontal="left" vertical="center"/>
    </xf>
    <xf numFmtId="0" fontId="36" fillId="0" borderId="9" xfId="3" applyFont="1" applyBorder="1" applyAlignment="1" applyProtection="1">
      <alignment vertical="center"/>
      <protection locked="0"/>
    </xf>
    <xf numFmtId="0" fontId="34" fillId="0" borderId="2" xfId="3" applyFont="1" applyBorder="1" applyAlignment="1">
      <alignment horizontal="left" vertical="center"/>
    </xf>
    <xf numFmtId="0" fontId="35" fillId="0" borderId="2" xfId="3" applyFont="1" applyBorder="1" applyAlignment="1">
      <alignment horizontal="left" vertical="center"/>
    </xf>
    <xf numFmtId="0" fontId="35" fillId="0" borderId="4" xfId="3" applyFont="1" applyBorder="1" applyAlignment="1" applyProtection="1">
      <alignment horizontal="left" vertical="center" indent="2"/>
      <protection locked="0"/>
    </xf>
    <xf numFmtId="0" fontId="44" fillId="4" borderId="6" xfId="3" applyFont="1" applyFill="1" applyBorder="1" applyAlignment="1">
      <alignment horizontal="left" vertical="center"/>
    </xf>
    <xf numFmtId="0" fontId="25" fillId="0" borderId="4" xfId="3" applyFont="1" applyBorder="1" applyAlignment="1" applyProtection="1">
      <alignment horizontal="left" vertical="center" indent="2"/>
      <protection locked="0"/>
    </xf>
    <xf numFmtId="0" fontId="35" fillId="0" borderId="5" xfId="3" applyFont="1" applyBorder="1" applyAlignment="1">
      <alignment vertical="center"/>
    </xf>
    <xf numFmtId="0" fontId="44" fillId="0" borderId="2" xfId="3" applyFont="1" applyBorder="1" applyAlignment="1">
      <alignment horizontal="left" vertical="center"/>
    </xf>
    <xf numFmtId="0" fontId="35" fillId="0" borderId="10" xfId="3" applyFont="1" applyBorder="1" applyAlignment="1">
      <alignment vertical="center"/>
    </xf>
    <xf numFmtId="0" fontId="44" fillId="4" borderId="11" xfId="3" applyFont="1" applyFill="1" applyBorder="1" applyAlignment="1">
      <alignment horizontal="left" vertical="center"/>
    </xf>
    <xf numFmtId="0" fontId="35" fillId="0" borderId="9" xfId="3" applyFont="1" applyBorder="1" applyAlignment="1" applyProtection="1">
      <alignment horizontal="left" vertical="center" indent="2"/>
      <protection locked="0"/>
    </xf>
    <xf numFmtId="0" fontId="34" fillId="2" borderId="16" xfId="3" applyFont="1" applyFill="1" applyBorder="1" applyAlignment="1">
      <alignment horizontal="left" vertical="center"/>
    </xf>
    <xf numFmtId="0" fontId="35" fillId="0" borderId="4" xfId="3" applyFont="1" applyBorder="1" applyAlignment="1" applyProtection="1">
      <alignment horizontal="left" vertical="center" wrapText="1" indent="2"/>
      <protection locked="0"/>
    </xf>
    <xf numFmtId="0" fontId="35" fillId="0" borderId="12" xfId="3" applyFont="1" applyBorder="1" applyAlignment="1" applyProtection="1">
      <alignment horizontal="left" vertical="center" wrapText="1" indent="2"/>
      <protection locked="0"/>
    </xf>
    <xf numFmtId="0" fontId="44" fillId="0" borderId="1" xfId="3" applyFont="1" applyBorder="1" applyAlignment="1">
      <alignment horizontal="left" vertical="center"/>
    </xf>
    <xf numFmtId="0" fontId="44" fillId="4" borderId="1" xfId="3" applyFont="1" applyFill="1" applyBorder="1" applyAlignment="1">
      <alignment horizontal="left" vertical="center"/>
    </xf>
    <xf numFmtId="0" fontId="44" fillId="4" borderId="0" xfId="3" applyFont="1" applyFill="1" applyAlignment="1">
      <alignment horizontal="left" vertical="center"/>
    </xf>
    <xf numFmtId="0" fontId="44" fillId="0" borderId="12" xfId="3" applyFont="1" applyBorder="1" applyAlignment="1">
      <alignment horizontal="left" vertical="center"/>
    </xf>
    <xf numFmtId="0" fontId="44" fillId="4" borderId="13" xfId="3" applyFont="1" applyFill="1" applyBorder="1" applyAlignment="1">
      <alignment horizontal="left" vertical="center"/>
    </xf>
    <xf numFmtId="0" fontId="44" fillId="0" borderId="11" xfId="3" applyFont="1" applyBorder="1" applyAlignment="1">
      <alignment horizontal="left" vertical="center"/>
    </xf>
    <xf numFmtId="0" fontId="48" fillId="4" borderId="2" xfId="3" applyFont="1" applyFill="1" applyBorder="1" applyAlignment="1">
      <alignment vertical="center"/>
    </xf>
    <xf numFmtId="0" fontId="34" fillId="0" borderId="22" xfId="3" applyFont="1" applyBorder="1" applyAlignment="1">
      <alignment horizontal="left" vertical="center"/>
    </xf>
    <xf numFmtId="0" fontId="34" fillId="0" borderId="16" xfId="3" applyFont="1" applyBorder="1" applyAlignment="1">
      <alignment horizontal="left" vertical="center"/>
    </xf>
    <xf numFmtId="0" fontId="35" fillId="0" borderId="0" xfId="3" applyFont="1" applyAlignment="1">
      <alignment horizontal="left" vertical="center" indent="1"/>
    </xf>
    <xf numFmtId="0" fontId="48" fillId="4" borderId="35" xfId="3" applyFont="1" applyFill="1" applyBorder="1" applyAlignment="1">
      <alignment vertical="center"/>
    </xf>
    <xf numFmtId="0" fontId="35" fillId="0" borderId="2" xfId="3" applyFont="1" applyBorder="1" applyAlignment="1">
      <alignment horizontal="left" vertical="center" indent="1"/>
    </xf>
    <xf numFmtId="0" fontId="48" fillId="4" borderId="0" xfId="3" applyFont="1" applyFill="1" applyAlignment="1">
      <alignment vertical="center"/>
    </xf>
    <xf numFmtId="0" fontId="35" fillId="0" borderId="4" xfId="3" applyFont="1" applyBorder="1" applyAlignment="1" applyProtection="1">
      <alignment horizontal="left" vertical="center" indent="4"/>
      <protection locked="0"/>
    </xf>
    <xf numFmtId="0" fontId="35" fillId="0" borderId="4" xfId="3" applyFont="1" applyBorder="1" applyAlignment="1" applyProtection="1">
      <alignment horizontal="left" vertical="center" indent="6"/>
      <protection locked="0"/>
    </xf>
    <xf numFmtId="0" fontId="44" fillId="0" borderId="38" xfId="3" applyFont="1" applyBorder="1" applyAlignment="1">
      <alignment horizontal="left" vertical="center"/>
    </xf>
    <xf numFmtId="0" fontId="44" fillId="4" borderId="20" xfId="3" applyFont="1" applyFill="1" applyBorder="1" applyAlignment="1">
      <alignment horizontal="left" vertical="center"/>
    </xf>
    <xf numFmtId="0" fontId="49" fillId="0" borderId="1" xfId="2" applyFont="1" applyFill="1" applyBorder="1" applyAlignment="1" applyProtection="1">
      <alignment horizontal="left" vertical="center" indent="2"/>
      <protection locked="0"/>
    </xf>
    <xf numFmtId="0" fontId="35" fillId="0" borderId="0" xfId="3" applyFont="1" applyAlignment="1" applyProtection="1">
      <alignment horizontal="left" vertical="center" indent="4"/>
      <protection locked="0"/>
    </xf>
    <xf numFmtId="10" fontId="35" fillId="0" borderId="5" xfId="3" applyNumberFormat="1" applyFont="1" applyBorder="1" applyAlignment="1">
      <alignment horizontal="left" vertical="center"/>
    </xf>
    <xf numFmtId="0" fontId="44" fillId="0" borderId="6" xfId="3" applyFont="1" applyBorder="1" applyAlignment="1">
      <alignment horizontal="left" vertical="center"/>
    </xf>
    <xf numFmtId="0" fontId="36" fillId="0" borderId="22" xfId="3" applyFont="1" applyBorder="1" applyAlignment="1" applyProtection="1">
      <alignment vertical="center"/>
      <protection locked="0"/>
    </xf>
    <xf numFmtId="0" fontId="42" fillId="0" borderId="16" xfId="3" applyFont="1" applyBorder="1" applyAlignment="1">
      <alignment horizontal="left" vertical="center"/>
    </xf>
    <xf numFmtId="0" fontId="50" fillId="0" borderId="16" xfId="3" applyFont="1" applyBorder="1" applyAlignment="1">
      <alignment vertical="center"/>
    </xf>
    <xf numFmtId="0" fontId="35" fillId="0" borderId="9" xfId="3" applyFont="1" applyBorder="1" applyAlignment="1" applyProtection="1">
      <alignment vertical="center"/>
      <protection locked="0"/>
    </xf>
    <xf numFmtId="0" fontId="35" fillId="7" borderId="5" xfId="3" applyFont="1" applyFill="1" applyBorder="1" applyAlignment="1">
      <alignment vertical="center"/>
    </xf>
    <xf numFmtId="168" fontId="35" fillId="7" borderId="5" xfId="3" applyNumberFormat="1" applyFont="1" applyFill="1" applyBorder="1" applyAlignment="1">
      <alignment vertical="center"/>
    </xf>
    <xf numFmtId="0" fontId="35" fillId="7" borderId="0" xfId="3" applyFont="1" applyFill="1" applyAlignment="1">
      <alignment vertical="center"/>
    </xf>
    <xf numFmtId="168" fontId="35" fillId="7" borderId="0" xfId="3" applyNumberFormat="1" applyFont="1" applyFill="1" applyAlignment="1">
      <alignment vertical="center"/>
    </xf>
    <xf numFmtId="0" fontId="56" fillId="7" borderId="20" xfId="3" applyFont="1" applyFill="1" applyBorder="1" applyAlignment="1">
      <alignment vertical="center"/>
    </xf>
    <xf numFmtId="0" fontId="40" fillId="7" borderId="2" xfId="4" applyFont="1" applyFill="1" applyBorder="1" applyAlignment="1">
      <alignment vertical="center"/>
    </xf>
    <xf numFmtId="0" fontId="35" fillId="7" borderId="35" xfId="3" applyFont="1" applyFill="1" applyBorder="1" applyAlignment="1">
      <alignment vertical="center" wrapText="1"/>
    </xf>
    <xf numFmtId="0" fontId="35" fillId="7" borderId="1" xfId="3" applyFont="1" applyFill="1" applyBorder="1" applyAlignment="1">
      <alignment vertical="center"/>
    </xf>
    <xf numFmtId="167" fontId="35" fillId="7" borderId="0" xfId="1" applyNumberFormat="1" applyFont="1" applyFill="1" applyBorder="1" applyAlignment="1">
      <alignment vertical="center"/>
    </xf>
    <xf numFmtId="0" fontId="17" fillId="6" borderId="0" xfId="3" applyFont="1" applyFill="1" applyAlignment="1">
      <alignment vertical="center"/>
    </xf>
    <xf numFmtId="0" fontId="36" fillId="0" borderId="2" xfId="3" applyFont="1" applyBorder="1" applyAlignment="1" applyProtection="1">
      <alignment vertical="center"/>
      <protection locked="0"/>
    </xf>
    <xf numFmtId="0" fontId="42" fillId="0" borderId="2" xfId="3" applyFont="1" applyBorder="1" applyAlignment="1">
      <alignment horizontal="left" vertical="center"/>
    </xf>
    <xf numFmtId="10" fontId="50" fillId="0" borderId="2" xfId="3" applyNumberFormat="1" applyFont="1" applyBorder="1" applyAlignment="1">
      <alignment vertical="center"/>
    </xf>
    <xf numFmtId="0" fontId="35" fillId="0" borderId="9" xfId="3" applyFont="1" applyBorder="1" applyAlignment="1" applyProtection="1">
      <alignment horizontal="left" vertical="center" indent="4"/>
      <protection locked="0"/>
    </xf>
    <xf numFmtId="0" fontId="35" fillId="7" borderId="2" xfId="3" applyFont="1" applyFill="1" applyBorder="1" applyAlignment="1">
      <alignment vertical="center"/>
    </xf>
    <xf numFmtId="0" fontId="44" fillId="4" borderId="2" xfId="3" applyFont="1" applyFill="1" applyBorder="1" applyAlignment="1">
      <alignment horizontal="left" vertical="center"/>
    </xf>
    <xf numFmtId="0" fontId="54" fillId="0" borderId="0" xfId="2" applyFont="1" applyFill="1"/>
    <xf numFmtId="0" fontId="25" fillId="0" borderId="0" xfId="3" applyFont="1" applyAlignment="1">
      <alignment horizontal="left" vertical="center"/>
    </xf>
    <xf numFmtId="0" fontId="29" fillId="0" borderId="23" xfId="2" applyFont="1" applyFill="1" applyBorder="1" applyAlignment="1">
      <alignment horizontal="left" vertical="center" wrapText="1"/>
    </xf>
    <xf numFmtId="0" fontId="35" fillId="0" borderId="23" xfId="3" applyFont="1" applyBorder="1" applyAlignment="1">
      <alignment vertical="center" wrapText="1"/>
    </xf>
    <xf numFmtId="0" fontId="34" fillId="4" borderId="23" xfId="3" applyFont="1" applyFill="1" applyBorder="1" applyAlignment="1">
      <alignment horizontal="left" vertical="center"/>
    </xf>
    <xf numFmtId="0" fontId="35" fillId="0" borderId="24" xfId="3" applyFont="1" applyBorder="1" applyAlignment="1">
      <alignment horizontal="left" vertical="center" indent="1"/>
    </xf>
    <xf numFmtId="0" fontId="35" fillId="0" borderId="24" xfId="3" applyFont="1" applyBorder="1" applyAlignment="1">
      <alignment vertical="center" wrapText="1"/>
    </xf>
    <xf numFmtId="0" fontId="34" fillId="4" borderId="24" xfId="3" applyFont="1" applyFill="1" applyBorder="1" applyAlignment="1">
      <alignment horizontal="left" vertical="center"/>
    </xf>
    <xf numFmtId="0" fontId="35" fillId="0" borderId="24" xfId="3" applyFont="1" applyBorder="1" applyAlignment="1">
      <alignment horizontal="left" vertical="center" indent="3"/>
    </xf>
    <xf numFmtId="0" fontId="35" fillId="0" borderId="25" xfId="3" applyFont="1" applyBorder="1" applyAlignment="1">
      <alignment horizontal="left" vertical="center" indent="3"/>
    </xf>
    <xf numFmtId="0" fontId="34" fillId="4" borderId="25" xfId="3" applyFont="1" applyFill="1" applyBorder="1" applyAlignment="1">
      <alignment horizontal="left" vertical="center"/>
    </xf>
    <xf numFmtId="0" fontId="34" fillId="0" borderId="31" xfId="3" applyFont="1" applyBorder="1" applyAlignment="1">
      <alignment horizontal="left" vertical="center"/>
    </xf>
    <xf numFmtId="0" fontId="35" fillId="0" borderId="0" xfId="3" applyFont="1" applyAlignment="1">
      <alignment horizontal="left" vertical="center" indent="5"/>
    </xf>
    <xf numFmtId="0" fontId="34" fillId="0" borderId="24" xfId="3" applyFont="1" applyBorder="1" applyAlignment="1">
      <alignment horizontal="left" vertical="center"/>
    </xf>
    <xf numFmtId="0" fontId="35" fillId="0" borderId="30" xfId="3" applyFont="1" applyBorder="1" applyAlignment="1">
      <alignment horizontal="left" vertical="center" indent="5"/>
    </xf>
    <xf numFmtId="0" fontId="35" fillId="0" borderId="30" xfId="3" applyFont="1" applyBorder="1" applyAlignment="1">
      <alignment horizontal="left" vertical="center" indent="1"/>
    </xf>
    <xf numFmtId="0" fontId="35" fillId="0" borderId="37" xfId="3" applyFont="1" applyBorder="1" applyAlignment="1">
      <alignment horizontal="left" vertical="center"/>
    </xf>
    <xf numFmtId="0" fontId="34" fillId="0" borderId="37" xfId="3" applyFont="1" applyBorder="1" applyAlignment="1">
      <alignment horizontal="left" vertical="center"/>
    </xf>
    <xf numFmtId="0" fontId="38" fillId="0" borderId="23" xfId="3" applyFont="1" applyBorder="1" applyAlignment="1">
      <alignment vertical="center"/>
    </xf>
    <xf numFmtId="0" fontId="35" fillId="0" borderId="25" xfId="3" applyFont="1" applyBorder="1" applyAlignment="1">
      <alignment horizontal="left" vertical="center" indent="1"/>
    </xf>
    <xf numFmtId="0" fontId="34" fillId="0" borderId="23" xfId="3" applyFont="1" applyBorder="1" applyAlignment="1">
      <alignment vertical="center"/>
    </xf>
    <xf numFmtId="0" fontId="35" fillId="0" borderId="24" xfId="3" applyFont="1" applyBorder="1" applyAlignment="1">
      <alignment horizontal="left" vertical="center" wrapText="1" indent="1"/>
    </xf>
    <xf numFmtId="0" fontId="35" fillId="0" borderId="24" xfId="3" applyFont="1" applyBorder="1" applyAlignment="1">
      <alignment horizontal="left" vertical="center" wrapText="1" indent="3"/>
    </xf>
    <xf numFmtId="0" fontId="35" fillId="0" borderId="25" xfId="3" applyFont="1" applyBorder="1" applyAlignment="1">
      <alignment horizontal="left" vertical="center" wrapText="1" indent="3"/>
    </xf>
    <xf numFmtId="0" fontId="35" fillId="0" borderId="25" xfId="3" applyFont="1" applyBorder="1" applyAlignment="1">
      <alignment horizontal="left" vertical="center" wrapText="1" indent="1"/>
    </xf>
    <xf numFmtId="0" fontId="25" fillId="0" borderId="23" xfId="3" applyFont="1" applyBorder="1" applyAlignment="1">
      <alignment vertical="center"/>
    </xf>
    <xf numFmtId="0" fontId="37" fillId="0" borderId="24" xfId="2" applyFont="1" applyFill="1" applyBorder="1" applyAlignment="1">
      <alignment horizontal="left" vertical="center" wrapText="1" indent="1"/>
    </xf>
    <xf numFmtId="0" fontId="37" fillId="0" borderId="25" xfId="2" applyFont="1" applyFill="1" applyBorder="1" applyAlignment="1">
      <alignment horizontal="left" vertical="center" wrapText="1" indent="1"/>
    </xf>
    <xf numFmtId="169" fontId="35" fillId="0" borderId="25" xfId="6" applyNumberFormat="1" applyFont="1" applyFill="1" applyBorder="1" applyAlignment="1">
      <alignment vertical="center" wrapText="1"/>
    </xf>
    <xf numFmtId="0" fontId="35" fillId="0" borderId="25" xfId="3" applyFont="1" applyBorder="1" applyAlignment="1">
      <alignment vertical="center" wrapText="1"/>
    </xf>
    <xf numFmtId="0" fontId="37" fillId="0" borderId="24" xfId="2" applyFont="1" applyFill="1" applyBorder="1" applyAlignment="1">
      <alignment horizontal="left" vertical="center" wrapText="1" indent="3"/>
    </xf>
    <xf numFmtId="0" fontId="37" fillId="0" borderId="25" xfId="2" applyFont="1" applyFill="1" applyBorder="1" applyAlignment="1">
      <alignment horizontal="left" vertical="center" wrapText="1" indent="3"/>
    </xf>
    <xf numFmtId="0" fontId="34" fillId="0" borderId="20" xfId="3" applyFont="1" applyBorder="1" applyAlignment="1">
      <alignment horizontal="left" vertical="center"/>
    </xf>
    <xf numFmtId="0" fontId="35" fillId="5" borderId="23" xfId="3" applyFont="1" applyFill="1" applyBorder="1" applyAlignment="1">
      <alignment vertical="center" wrapText="1"/>
    </xf>
    <xf numFmtId="0" fontId="25" fillId="5" borderId="23" xfId="3" applyFont="1" applyFill="1" applyBorder="1" applyAlignment="1">
      <alignment vertical="center"/>
    </xf>
    <xf numFmtId="0" fontId="37" fillId="0" borderId="24" xfId="2" applyFont="1" applyFill="1" applyBorder="1" applyAlignment="1">
      <alignment horizontal="left" vertical="center" wrapText="1"/>
    </xf>
    <xf numFmtId="0" fontId="35" fillId="0" borderId="0" xfId="3" applyFont="1" applyAlignment="1">
      <alignment vertical="center" wrapText="1"/>
    </xf>
    <xf numFmtId="0" fontId="25" fillId="0" borderId="2" xfId="3" applyFont="1" applyBorder="1" applyAlignment="1">
      <alignment vertical="center"/>
    </xf>
    <xf numFmtId="0" fontId="35" fillId="0" borderId="2" xfId="3" applyFont="1" applyBorder="1" applyAlignment="1">
      <alignment vertical="center" wrapText="1"/>
    </xf>
    <xf numFmtId="0" fontId="35" fillId="7" borderId="24" xfId="3" applyFont="1" applyFill="1" applyBorder="1" applyAlignment="1">
      <alignment vertical="center" wrapText="1"/>
    </xf>
    <xf numFmtId="0" fontId="35" fillId="7" borderId="25" xfId="3" applyFont="1" applyFill="1" applyBorder="1" applyAlignment="1">
      <alignment vertical="center" wrapText="1"/>
    </xf>
    <xf numFmtId="0" fontId="35" fillId="7" borderId="24" xfId="3" applyFont="1" applyFill="1" applyBorder="1" applyAlignment="1">
      <alignment horizontal="left" vertical="center" wrapText="1" indent="3"/>
    </xf>
    <xf numFmtId="0" fontId="25" fillId="7" borderId="25" xfId="3" applyFont="1" applyFill="1" applyBorder="1" applyAlignment="1">
      <alignment vertical="center"/>
    </xf>
    <xf numFmtId="0" fontId="57" fillId="0" borderId="0" xfId="3" applyFont="1" applyAlignment="1">
      <alignment horizontal="left" vertical="center"/>
    </xf>
    <xf numFmtId="0" fontId="58" fillId="0" borderId="0" xfId="3" applyFont="1" applyAlignment="1">
      <alignment vertical="center"/>
    </xf>
    <xf numFmtId="0" fontId="44" fillId="0" borderId="0" xfId="3" applyFont="1" applyAlignment="1">
      <alignment vertical="center"/>
    </xf>
    <xf numFmtId="166" fontId="44" fillId="0" borderId="0" xfId="1" applyFont="1" applyFill="1" applyAlignment="1">
      <alignment horizontal="left" vertical="center"/>
    </xf>
    <xf numFmtId="170" fontId="44" fillId="0" borderId="0" xfId="1" applyNumberFormat="1" applyFont="1" applyFill="1" applyAlignment="1">
      <alignment horizontal="left" vertical="center"/>
    </xf>
    <xf numFmtId="0" fontId="44" fillId="8" borderId="28" xfId="3" applyFont="1" applyFill="1" applyBorder="1" applyAlignment="1">
      <alignment vertical="center"/>
    </xf>
    <xf numFmtId="0" fontId="44" fillId="6" borderId="20" xfId="3" applyFont="1" applyFill="1" applyBorder="1" applyAlignment="1">
      <alignment vertical="center"/>
    </xf>
    <xf numFmtId="0" fontId="44" fillId="8" borderId="29" xfId="3" applyFont="1" applyFill="1" applyBorder="1" applyAlignment="1">
      <alignment vertical="center"/>
    </xf>
    <xf numFmtId="0" fontId="27" fillId="6" borderId="0" xfId="0" applyFont="1" applyFill="1" applyAlignment="1">
      <alignment vertical="center"/>
    </xf>
    <xf numFmtId="170" fontId="34" fillId="0" borderId="0" xfId="1" applyNumberFormat="1" applyFont="1"/>
    <xf numFmtId="0" fontId="44" fillId="0" borderId="0" xfId="0" applyFont="1"/>
    <xf numFmtId="166" fontId="34" fillId="0" borderId="0" xfId="1" applyFont="1"/>
    <xf numFmtId="0" fontId="57" fillId="0" borderId="32" xfId="0" applyFont="1" applyBorder="1"/>
    <xf numFmtId="0" fontId="57" fillId="0" borderId="16" xfId="0" applyFont="1" applyBorder="1"/>
    <xf numFmtId="166" fontId="57" fillId="0" borderId="33" xfId="1" applyFont="1" applyBorder="1"/>
    <xf numFmtId="0" fontId="61" fillId="0" borderId="0" xfId="5" applyFont="1"/>
    <xf numFmtId="0" fontId="57" fillId="3" borderId="2" xfId="0" applyFont="1" applyFill="1" applyBorder="1" applyAlignment="1">
      <alignment vertical="center"/>
    </xf>
    <xf numFmtId="0" fontId="34" fillId="0" borderId="0" xfId="3" applyFont="1" applyAlignment="1">
      <alignment vertical="center"/>
    </xf>
    <xf numFmtId="166" fontId="34" fillId="0" borderId="0" xfId="1" applyFont="1" applyAlignment="1">
      <alignment horizontal="right"/>
    </xf>
    <xf numFmtId="166" fontId="34" fillId="0" borderId="0" xfId="0" applyNumberFormat="1" applyFont="1"/>
    <xf numFmtId="0" fontId="44" fillId="6" borderId="0" xfId="3" applyFont="1" applyFill="1" applyAlignment="1">
      <alignment horizontal="left" vertical="center" indent="1"/>
    </xf>
    <xf numFmtId="0" fontId="44" fillId="6" borderId="0" xfId="3" applyFont="1" applyFill="1" applyAlignment="1">
      <alignment horizontal="left" vertical="center"/>
    </xf>
    <xf numFmtId="166" fontId="44" fillId="6" borderId="0" xfId="1" applyFont="1" applyFill="1" applyBorder="1" applyAlignment="1">
      <alignment horizontal="left" vertical="center"/>
    </xf>
    <xf numFmtId="0" fontId="45" fillId="0" borderId="0" xfId="3" applyFont="1" applyAlignment="1">
      <alignment horizontal="left" vertical="center"/>
    </xf>
    <xf numFmtId="0" fontId="57" fillId="6" borderId="0" xfId="0" applyFont="1" applyFill="1" applyAlignment="1">
      <alignment vertical="center"/>
    </xf>
    <xf numFmtId="0" fontId="63" fillId="0" borderId="0" xfId="3" applyFont="1" applyAlignment="1">
      <alignment horizontal="left" vertical="center"/>
    </xf>
    <xf numFmtId="0" fontId="63" fillId="0" borderId="0" xfId="3" applyFont="1" applyAlignment="1">
      <alignment vertical="center"/>
    </xf>
    <xf numFmtId="0" fontId="63" fillId="0" borderId="0" xfId="3" quotePrefix="1" applyFont="1" applyAlignment="1">
      <alignment horizontal="left" vertical="center"/>
    </xf>
    <xf numFmtId="0" fontId="6" fillId="0" borderId="14" xfId="0" applyFont="1" applyBorder="1"/>
    <xf numFmtId="0" fontId="6" fillId="0" borderId="15" xfId="0" applyFont="1" applyBorder="1"/>
    <xf numFmtId="0" fontId="34" fillId="7" borderId="0" xfId="3" applyFont="1" applyFill="1" applyAlignment="1">
      <alignment horizontal="right" vertical="center"/>
    </xf>
    <xf numFmtId="0" fontId="3" fillId="0" borderId="0" xfId="3" applyFont="1" applyAlignment="1">
      <alignment horizontal="left" vertical="center"/>
    </xf>
    <xf numFmtId="0" fontId="34" fillId="0" borderId="24" xfId="3" applyFont="1" applyBorder="1" applyAlignment="1">
      <alignment vertical="center"/>
    </xf>
    <xf numFmtId="0" fontId="37" fillId="0" borderId="25" xfId="2" applyFont="1" applyFill="1" applyBorder="1" applyAlignment="1">
      <alignment horizontal="left" vertical="center" wrapText="1" indent="2"/>
    </xf>
    <xf numFmtId="0" fontId="37" fillId="0" borderId="23" xfId="2" applyFont="1" applyFill="1" applyBorder="1" applyAlignment="1">
      <alignment horizontal="left" vertical="center" wrapText="1" indent="2"/>
    </xf>
    <xf numFmtId="0" fontId="34" fillId="0" borderId="1" xfId="3" applyFont="1" applyBorder="1" applyAlignment="1">
      <alignment horizontal="left" vertical="center"/>
    </xf>
    <xf numFmtId="0" fontId="35" fillId="7" borderId="25" xfId="3" applyFont="1" applyFill="1" applyBorder="1" applyAlignment="1">
      <alignment horizontal="left" vertical="center" wrapText="1" indent="3"/>
    </xf>
    <xf numFmtId="0" fontId="29" fillId="0" borderId="9" xfId="2" applyFont="1" applyFill="1" applyBorder="1" applyAlignment="1" applyProtection="1">
      <alignment horizontal="left" vertical="center" wrapText="1"/>
      <protection locked="0"/>
    </xf>
    <xf numFmtId="0" fontId="35" fillId="0" borderId="2" xfId="3" applyFont="1" applyBorder="1" applyAlignment="1">
      <alignment vertical="center"/>
    </xf>
    <xf numFmtId="0" fontId="35" fillId="0" borderId="2" xfId="3" applyFont="1" applyBorder="1" applyAlignment="1" applyProtection="1">
      <alignment horizontal="left" vertical="center" indent="4"/>
      <protection locked="0"/>
    </xf>
    <xf numFmtId="0" fontId="54" fillId="7" borderId="2" xfId="4" applyFont="1" applyFill="1" applyBorder="1" applyAlignment="1">
      <alignment vertical="center" wrapText="1"/>
    </xf>
    <xf numFmtId="0" fontId="29" fillId="0" borderId="36" xfId="2" applyFont="1" applyFill="1" applyBorder="1" applyAlignment="1" applyProtection="1">
      <alignment vertical="center"/>
      <protection locked="0"/>
    </xf>
    <xf numFmtId="0" fontId="17" fillId="0" borderId="0" xfId="3" applyFont="1" applyAlignment="1" applyProtection="1">
      <alignment vertical="center"/>
      <protection locked="0"/>
    </xf>
    <xf numFmtId="0" fontId="69" fillId="0" borderId="2" xfId="3" applyFont="1" applyBorder="1" applyAlignment="1" applyProtection="1">
      <alignment horizontal="left" vertical="center"/>
      <protection locked="0"/>
    </xf>
    <xf numFmtId="0" fontId="70" fillId="0" borderId="2" xfId="3" applyFont="1" applyBorder="1" applyAlignment="1">
      <alignment horizontal="left" vertical="center"/>
    </xf>
    <xf numFmtId="0" fontId="69" fillId="0" borderId="2" xfId="3" applyFont="1" applyBorder="1" applyAlignment="1">
      <alignment horizontal="left" vertical="center"/>
    </xf>
    <xf numFmtId="0" fontId="71" fillId="0" borderId="2" xfId="3" applyFont="1" applyBorder="1" applyAlignment="1">
      <alignment horizontal="left" vertical="center"/>
    </xf>
    <xf numFmtId="0" fontId="70" fillId="0" borderId="0" xfId="3" applyFont="1" applyAlignment="1">
      <alignment horizontal="left" vertical="center"/>
    </xf>
    <xf numFmtId="0" fontId="69" fillId="0" borderId="0" xfId="3" applyFont="1" applyAlignment="1">
      <alignment horizontal="left" vertical="center"/>
    </xf>
    <xf numFmtId="0" fontId="71" fillId="0" borderId="0" xfId="3" applyFont="1" applyAlignment="1">
      <alignment horizontal="left" vertical="center"/>
    </xf>
    <xf numFmtId="0" fontId="35" fillId="0" borderId="0" xfId="3" applyFont="1" applyAlignment="1">
      <alignment horizontal="left" vertical="center" wrapText="1" indent="3"/>
    </xf>
    <xf numFmtId="166" fontId="34" fillId="0" borderId="0" xfId="1" applyFont="1" applyFill="1" applyAlignment="1">
      <alignment horizontal="left" vertical="center"/>
    </xf>
    <xf numFmtId="0" fontId="2" fillId="0" borderId="0" xfId="3" applyFont="1" applyAlignment="1">
      <alignment horizontal="left" vertical="center"/>
    </xf>
    <xf numFmtId="0" fontId="72" fillId="0" borderId="24" xfId="2" applyFont="1" applyFill="1" applyBorder="1" applyAlignment="1">
      <alignment horizontal="left" vertical="center" wrapText="1"/>
    </xf>
    <xf numFmtId="0" fontId="31" fillId="4" borderId="34" xfId="3" applyFont="1" applyFill="1" applyBorder="1" applyAlignment="1">
      <alignment horizontal="left" vertical="center" wrapText="1"/>
    </xf>
    <xf numFmtId="0" fontId="25" fillId="0" borderId="41" xfId="3" applyFont="1" applyBorder="1" applyAlignment="1">
      <alignment vertical="center"/>
    </xf>
    <xf numFmtId="2" fontId="35" fillId="0" borderId="25" xfId="3" applyNumberFormat="1" applyFont="1" applyBorder="1" applyAlignment="1">
      <alignment vertical="center"/>
    </xf>
    <xf numFmtId="0" fontId="73" fillId="0" borderId="32" xfId="0" applyFont="1" applyBorder="1"/>
    <xf numFmtId="43" fontId="34" fillId="0" borderId="0" xfId="0" applyNumberFormat="1" applyFont="1"/>
    <xf numFmtId="0" fontId="57" fillId="0" borderId="0" xfId="0" applyFont="1"/>
    <xf numFmtId="166" fontId="57" fillId="0" borderId="0" xfId="1" applyFont="1" applyBorder="1"/>
    <xf numFmtId="170" fontId="23" fillId="0" borderId="0" xfId="0" applyNumberFormat="1" applyFont="1"/>
    <xf numFmtId="43" fontId="23" fillId="0" borderId="0" xfId="0" applyNumberFormat="1" applyFont="1"/>
    <xf numFmtId="0" fontId="0" fillId="0" borderId="0" xfId="0" applyAlignment="1">
      <alignment horizontal="left"/>
    </xf>
    <xf numFmtId="0" fontId="8" fillId="7" borderId="5" xfId="2" applyFill="1" applyBorder="1" applyAlignment="1">
      <alignment vertical="center"/>
    </xf>
    <xf numFmtId="0" fontId="8" fillId="7" borderId="24" xfId="2" applyFill="1" applyBorder="1" applyAlignment="1">
      <alignment vertical="center" wrapText="1"/>
    </xf>
    <xf numFmtId="0" fontId="25" fillId="7" borderId="24" xfId="3" applyFont="1" applyFill="1" applyBorder="1" applyAlignment="1">
      <alignment vertical="center" wrapText="1"/>
    </xf>
    <xf numFmtId="0" fontId="37" fillId="7" borderId="24" xfId="3" applyFont="1" applyFill="1" applyBorder="1" applyAlignment="1">
      <alignment vertical="center" wrapText="1"/>
    </xf>
    <xf numFmtId="0" fontId="37" fillId="7" borderId="25" xfId="3" applyFont="1" applyFill="1" applyBorder="1" applyAlignment="1">
      <alignment vertical="center" wrapText="1"/>
    </xf>
    <xf numFmtId="166" fontId="35" fillId="7" borderId="24" xfId="1" applyFont="1" applyFill="1" applyBorder="1" applyAlignment="1">
      <alignment vertical="center" wrapText="1"/>
    </xf>
    <xf numFmtId="166" fontId="35" fillId="7" borderId="25" xfId="1" applyFont="1" applyFill="1" applyBorder="1" applyAlignment="1">
      <alignment vertical="center" wrapText="1"/>
    </xf>
    <xf numFmtId="0" fontId="2" fillId="0" borderId="0" xfId="0" applyFont="1"/>
    <xf numFmtId="3" fontId="74" fillId="0" borderId="0" xfId="0" applyNumberFormat="1" applyFont="1"/>
    <xf numFmtId="166" fontId="74" fillId="0" borderId="0" xfId="1" applyFont="1"/>
    <xf numFmtId="166" fontId="44" fillId="0" borderId="0" xfId="1" applyFont="1" applyAlignment="1">
      <alignment horizontal="left" vertical="center"/>
    </xf>
    <xf numFmtId="0" fontId="36" fillId="0" borderId="0" xfId="3" applyFont="1" applyAlignment="1">
      <alignment horizontal="left" vertical="center" wrapText="1"/>
    </xf>
    <xf numFmtId="0" fontId="51" fillId="6" borderId="0" xfId="2" applyFont="1" applyFill="1" applyBorder="1" applyAlignment="1">
      <alignment vertical="center"/>
    </xf>
    <xf numFmtId="0" fontId="29" fillId="6" borderId="3" xfId="2" applyFont="1" applyFill="1" applyBorder="1" applyAlignment="1">
      <alignment horizontal="center" vertical="center"/>
    </xf>
    <xf numFmtId="0" fontId="40" fillId="6" borderId="0" xfId="2" applyFont="1" applyFill="1" applyBorder="1" applyAlignment="1">
      <alignment vertical="center" wrapText="1"/>
    </xf>
    <xf numFmtId="0" fontId="35" fillId="6" borderId="0" xfId="3" applyFont="1" applyFill="1" applyAlignment="1">
      <alignment horizontal="left" vertical="center" wrapText="1" indent="2"/>
    </xf>
    <xf numFmtId="0" fontId="29" fillId="6" borderId="17" xfId="2" applyFont="1" applyFill="1" applyBorder="1" applyAlignment="1">
      <alignment horizontal="center" vertical="center"/>
    </xf>
    <xf numFmtId="0" fontId="29" fillId="6" borderId="18" xfId="2" applyFont="1" applyFill="1" applyBorder="1" applyAlignment="1">
      <alignment horizontal="center" vertical="center"/>
    </xf>
    <xf numFmtId="0" fontId="29" fillId="6" borderId="19" xfId="2" applyFont="1" applyFill="1" applyBorder="1" applyAlignment="1">
      <alignment horizontal="center" vertical="center"/>
    </xf>
    <xf numFmtId="0" fontId="38" fillId="6" borderId="0" xfId="2" applyFont="1" applyFill="1" applyBorder="1" applyAlignment="1">
      <alignment vertical="center"/>
    </xf>
    <xf numFmtId="0" fontId="36" fillId="0" borderId="0" xfId="3" applyFont="1" applyAlignment="1">
      <alignment horizontal="left" vertical="center"/>
    </xf>
    <xf numFmtId="0" fontId="25" fillId="6" borderId="0" xfId="3" applyFont="1" applyFill="1" applyAlignment="1">
      <alignment horizontal="left" vertical="center"/>
    </xf>
    <xf numFmtId="0" fontId="62" fillId="6" borderId="0" xfId="3" applyFont="1" applyFill="1" applyAlignment="1">
      <alignment horizontal="left" vertical="center"/>
    </xf>
    <xf numFmtId="0" fontId="37" fillId="6" borderId="0" xfId="3" applyFont="1" applyFill="1" applyAlignment="1">
      <alignment horizontal="left" vertical="center" wrapText="1" indent="3"/>
    </xf>
    <xf numFmtId="0" fontId="44" fillId="6" borderId="0" xfId="3" applyFont="1" applyFill="1" applyAlignment="1">
      <alignment horizontal="left" vertical="center" wrapText="1" indent="3"/>
    </xf>
    <xf numFmtId="0" fontId="25" fillId="0" borderId="43" xfId="3" applyFont="1" applyBorder="1" applyAlignment="1">
      <alignment vertical="center"/>
    </xf>
    <xf numFmtId="0" fontId="25" fillId="0" borderId="44" xfId="3" applyFont="1" applyBorder="1" applyAlignment="1">
      <alignment vertical="center"/>
    </xf>
    <xf numFmtId="0" fontId="36" fillId="0" borderId="39" xfId="3" applyFont="1" applyBorder="1" applyAlignment="1">
      <alignment horizontal="left" vertical="center"/>
    </xf>
    <xf numFmtId="0" fontId="40" fillId="6" borderId="0" xfId="2" applyFont="1" applyFill="1"/>
    <xf numFmtId="0" fontId="22" fillId="0" borderId="0" xfId="0" applyFont="1" applyAlignment="1">
      <alignment vertical="center"/>
    </xf>
    <xf numFmtId="0" fontId="21" fillId="0" borderId="0" xfId="2" applyFont="1" applyFill="1" applyBorder="1" applyAlignment="1">
      <alignment horizontal="center" vertical="center"/>
    </xf>
    <xf numFmtId="0" fontId="44" fillId="6" borderId="0" xfId="3" applyFont="1" applyFill="1" applyAlignment="1">
      <alignment vertical="center" wrapText="1"/>
    </xf>
    <xf numFmtId="0" fontId="29" fillId="6" borderId="42" xfId="2" applyFont="1" applyFill="1" applyBorder="1" applyAlignment="1">
      <alignment horizontal="center" vertical="center"/>
    </xf>
    <xf numFmtId="0" fontId="29" fillId="6" borderId="21" xfId="2" applyFont="1" applyFill="1" applyBorder="1" applyAlignment="1">
      <alignment horizontal="center" vertical="center"/>
    </xf>
    <xf numFmtId="0" fontId="29" fillId="6" borderId="40" xfId="2" applyFont="1" applyFill="1" applyBorder="1" applyAlignment="1">
      <alignment horizontal="center" vertical="center"/>
    </xf>
    <xf numFmtId="0" fontId="29" fillId="6" borderId="0" xfId="2" applyFont="1" applyFill="1" applyBorder="1" applyAlignment="1">
      <alignment horizontal="center" vertical="center"/>
    </xf>
    <xf numFmtId="0" fontId="54" fillId="6" borderId="0" xfId="2" applyFont="1" applyFill="1"/>
    <xf numFmtId="0" fontId="34" fillId="0" borderId="0" xfId="3" applyFont="1" applyAlignment="1">
      <alignment horizontal="left" vertical="center"/>
    </xf>
    <xf numFmtId="0" fontId="17" fillId="6" borderId="0" xfId="3" applyFont="1" applyFill="1" applyAlignment="1">
      <alignment vertical="center"/>
    </xf>
    <xf numFmtId="0" fontId="55" fillId="6" borderId="0" xfId="3" applyFont="1" applyFill="1" applyAlignment="1">
      <alignment horizontal="left" vertical="center"/>
    </xf>
    <xf numFmtId="0" fontId="44" fillId="0" borderId="0" xfId="3" applyFont="1" applyAlignment="1">
      <alignment horizontal="left" vertical="center"/>
    </xf>
    <xf numFmtId="0" fontId="26" fillId="7" borderId="0" xfId="3" applyFont="1" applyFill="1" applyAlignment="1">
      <alignment vertical="center"/>
    </xf>
    <xf numFmtId="0" fontId="58" fillId="9" borderId="26" xfId="3" applyFont="1" applyFill="1" applyBorder="1" applyAlignment="1">
      <alignment horizontal="left" vertical="center"/>
    </xf>
    <xf numFmtId="0" fontId="58" fillId="9" borderId="1" xfId="3" applyFont="1" applyFill="1" applyBorder="1" applyAlignment="1">
      <alignment horizontal="left" vertical="center"/>
    </xf>
    <xf numFmtId="0" fontId="58" fillId="9" borderId="27" xfId="3" applyFont="1" applyFill="1" applyBorder="1" applyAlignment="1">
      <alignment horizontal="left" vertical="center"/>
    </xf>
    <xf numFmtId="0" fontId="25" fillId="0" borderId="41" xfId="3" applyFont="1" applyBorder="1" applyAlignment="1">
      <alignment vertical="center"/>
    </xf>
    <xf numFmtId="0" fontId="64" fillId="7" borderId="0" xfId="2" applyFont="1" applyFill="1" applyBorder="1" applyAlignment="1">
      <alignment horizontal="left" vertical="center" wrapText="1"/>
    </xf>
    <xf numFmtId="0" fontId="64" fillId="7" borderId="4" xfId="2" applyFont="1" applyFill="1" applyBorder="1" applyAlignment="1">
      <alignment horizontal="left" vertical="center" wrapText="1"/>
    </xf>
    <xf numFmtId="0" fontId="54" fillId="0" borderId="0" xfId="2" applyFont="1" applyFill="1" applyBorder="1" applyAlignment="1">
      <alignment horizontal="left" vertical="center" wrapText="1"/>
    </xf>
    <xf numFmtId="0" fontId="54" fillId="6" borderId="4" xfId="2" applyFont="1" applyFill="1" applyBorder="1" applyAlignment="1">
      <alignment horizontal="left" vertical="center" wrapText="1"/>
    </xf>
    <xf numFmtId="0" fontId="62" fillId="6" borderId="0" xfId="0" applyFont="1" applyFill="1" applyAlignment="1">
      <alignment vertical="center" wrapText="1"/>
    </xf>
    <xf numFmtId="0" fontId="44" fillId="6" borderId="0" xfId="0" applyFont="1" applyFill="1" applyAlignment="1">
      <alignment horizontal="left" vertical="center" wrapText="1"/>
    </xf>
    <xf numFmtId="0" fontId="44" fillId="6" borderId="0" xfId="0" applyFont="1" applyFill="1" applyAlignment="1">
      <alignment horizontal="left" vertical="center" wrapText="1" indent="3"/>
    </xf>
    <xf numFmtId="0" fontId="37" fillId="6" borderId="0" xfId="0" applyFont="1" applyFill="1" applyAlignment="1">
      <alignment horizontal="left" vertical="center" wrapText="1" indent="3"/>
    </xf>
    <xf numFmtId="0" fontId="37" fillId="6" borderId="0" xfId="0" applyFont="1" applyFill="1" applyAlignment="1">
      <alignment horizontal="left" vertical="center" wrapText="1"/>
    </xf>
    <xf numFmtId="0" fontId="37" fillId="6" borderId="0" xfId="0" applyFont="1" applyFill="1" applyAlignment="1">
      <alignment horizontal="left" vertical="top" wrapText="1" indent="3"/>
    </xf>
    <xf numFmtId="0" fontId="27" fillId="6" borderId="0" xfId="0" applyFont="1" applyFill="1" applyAlignment="1">
      <alignment vertical="center"/>
    </xf>
    <xf numFmtId="0" fontId="35" fillId="0" borderId="2" xfId="3" applyFont="1" applyBorder="1" applyAlignment="1" applyProtection="1">
      <alignment vertical="center"/>
      <protection locked="0"/>
    </xf>
    <xf numFmtId="0" fontId="25" fillId="0" borderId="0" xfId="3" applyFont="1" applyAlignment="1">
      <alignment vertical="center"/>
    </xf>
    <xf numFmtId="0" fontId="44" fillId="6" borderId="0" xfId="0" applyFont="1" applyFill="1" applyAlignment="1">
      <alignment horizontal="left" vertical="center" wrapText="1" indent="2"/>
    </xf>
    <xf numFmtId="0" fontId="44" fillId="6" borderId="0" xfId="3" applyFont="1" applyFill="1" applyAlignment="1">
      <alignment horizontal="left" vertical="center" indent="1"/>
    </xf>
    <xf numFmtId="0" fontId="23" fillId="0" borderId="0" xfId="0" applyFont="1"/>
    <xf numFmtId="0" fontId="28" fillId="6" borderId="0" xfId="0" applyFont="1" applyFill="1" applyAlignment="1">
      <alignment vertical="center"/>
    </xf>
    <xf numFmtId="0" fontId="24" fillId="6" borderId="0" xfId="0" applyFont="1" applyFill="1" applyAlignment="1">
      <alignment vertical="center" wrapText="1"/>
    </xf>
    <xf numFmtId="0" fontId="25" fillId="0" borderId="2" xfId="3" applyFont="1" applyBorder="1" applyAlignment="1">
      <alignment vertical="center"/>
    </xf>
  </cellXfs>
  <cellStyles count="26">
    <cellStyle name="Comma" xfId="1" builtinId="3"/>
    <cellStyle name="Comma 2" xfId="11" xr:uid="{FA776F6F-D606-4541-A834-2F63453D5387}"/>
    <cellStyle name="Comma 3" xfId="16" xr:uid="{72687248-C424-47AD-9E35-C3CB12C2BBD4}"/>
    <cellStyle name="Comma 4" xfId="8" xr:uid="{F8DB3E80-93C5-4F91-AB22-F352AF427F01}"/>
    <cellStyle name="Currency 2" xfId="24" xr:uid="{FC604283-3405-4911-8B58-64F238E7E177}"/>
    <cellStyle name="Explanatory Text" xfId="5" builtinId="53"/>
    <cellStyle name="Hyperlink" xfId="2" builtinId="8"/>
    <cellStyle name="Hyperlink 2" xfId="4" xr:uid="{00000000-0005-0000-0000-000002000000}"/>
    <cellStyle name="Hyperlink 2 2" xfId="13" xr:uid="{7DAC92C2-7C85-4430-8A11-D8223547AFBF}"/>
    <cellStyle name="Hyperlink 3" xfId="17" xr:uid="{8F2CE178-CF34-48E6-9F2C-A81BE4602945}"/>
    <cellStyle name="Hyperlink 4" xfId="19" xr:uid="{334AA494-DFE0-4A28-9ABA-E383FEFDD83D}"/>
    <cellStyle name="Hyperlink 5" xfId="9" xr:uid="{186153B9-28F2-4051-8457-D2B4D7AFE65D}"/>
    <cellStyle name="Normal" xfId="0" builtinId="0"/>
    <cellStyle name="Normal 2" xfId="3" xr:uid="{00000000-0005-0000-0000-000004000000}"/>
    <cellStyle name="Normal 2 2" xfId="10" xr:uid="{99C22DCE-03F9-48D0-B500-7365C03470C3}"/>
    <cellStyle name="Normal 2 8 2" xfId="23" xr:uid="{2D2B16F8-0C15-4C70-B7B0-C33783BC001C}"/>
    <cellStyle name="Normal 2 8 2 2" xfId="25" xr:uid="{309D2A1C-B1E5-46C3-A143-B8DB69F54FE5}"/>
    <cellStyle name="Normal 3" xfId="12" xr:uid="{D272F3A9-87C6-4F14-A656-E1259E5E6CFE}"/>
    <cellStyle name="Normal 3 2" xfId="20" xr:uid="{0F670BC4-A455-4E63-B405-18AC6E69A798}"/>
    <cellStyle name="Normal 3 2 2" xfId="22" xr:uid="{47CEC333-CCBE-4550-BB46-6F09C345DBED}"/>
    <cellStyle name="Normal 3 3" xfId="18" xr:uid="{13C9C32D-B609-4A60-9F39-EB35A9EBFB41}"/>
    <cellStyle name="Normal 4" xfId="14" xr:uid="{FE8A6CB0-ACE8-4835-96BC-7B016E9EDC9A}"/>
    <cellStyle name="Normal 5" xfId="15" xr:uid="{608F144C-D523-45B0-BD1E-36099082FF84}"/>
    <cellStyle name="Normal 6" xfId="21" xr:uid="{AE2338D8-7CB2-47A8-B681-5E8E686C0821}"/>
    <cellStyle name="Normal 7" xfId="7" xr:uid="{1EF20D12-AB3B-407B-97A7-693261C62066}"/>
    <cellStyle name="Percent" xfId="6" builtinId="5"/>
  </cellStyles>
  <dxfs count="104">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70"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70"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70"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103"/>
      <tableStyleElement type="firstRowStripe" dxfId="102"/>
      <tableStyleElement type="secondRowStripe" dxfId="101"/>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72143" y="1023257"/>
          <a:ext cx="12964886" cy="44111"/>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94733" y="0"/>
          <a:ext cx="18177934"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24477</xdr:colOff>
      <xdr:row>29</xdr:row>
      <xdr:rowOff>172361</xdr:rowOff>
    </xdr:from>
    <xdr:to>
      <xdr:col>14</xdr:col>
      <xdr:colOff>17417</xdr:colOff>
      <xdr:row>71</xdr:row>
      <xdr:rowOff>111571</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12370" y="4975682"/>
          <a:ext cx="6370880" cy="8244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26:I67" totalsRowShown="0" headerRowDxfId="100" dataDxfId="99" tableBorderDxfId="98" headerRowCellStyle="Normal 2">
  <autoFilter ref="B26:I67" xr:uid="{29A02D02-B15A-4451-BC82-381511A5580C}"/>
  <tableColumns count="8">
    <tableColumn id="1" xr3:uid="{8CC8A279-3D52-433B-A927-54271A548F95}" name="Full company name" dataDxfId="97"/>
    <tableColumn id="7" xr3:uid="{6199F5EF-D667-4A2E-B4B6-E28C9D86CE7D}" name="Company type" dataDxfId="96" dataCellStyle="Normal 2"/>
    <tableColumn id="2" xr3:uid="{47CFFE63-62E9-4C2F-AF7A-8C998C2115DD}" name="Company ID number" dataDxfId="95"/>
    <tableColumn id="5" xr3:uid="{44126531-1251-489D-817D-0BB675AD4463}" name="Sector" dataDxfId="94" dataCellStyle="Normal 2"/>
    <tableColumn id="3" xr3:uid="{B0C9D6BC-CD8D-487B-AAF5-C67B584CF297}" name="Commodities (comma-seperated)" dataDxfId="93" dataCellStyle="Normal 2"/>
    <tableColumn id="4" xr3:uid="{647342AE-9A02-48F4-8A87-5A810456D069}" name="Stock exchange listing or company website " dataDxfId="92" dataCellStyle="Comma"/>
    <tableColumn id="8" xr3:uid="{A71D3E18-CE7F-4A3A-9C59-406CFD09BD83}" name="Audited financial statement (or balance sheet, cash flows, profit/loss statement if unavailable)" dataDxfId="91" dataCellStyle="Comma"/>
    <tableColumn id="6" xr3:uid="{2A2434D1-ADCC-40FE-8B5D-B8088719FA46}" name="Payments to Governments Report" dataDxfId="90" dataCellStyle="Comma">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4" totalsRowShown="0" headerRowDxfId="21">
  <autoFilter ref="N2:P74" xr:uid="{00000000-0009-0000-0100-000005000000}"/>
  <sortState xmlns:xlrd2="http://schemas.microsoft.com/office/spreadsheetml/2017/richdata2" ref="N3:P72">
    <sortCondition ref="N2:N72"/>
  </sortState>
  <tableColumns count="3">
    <tableColumn id="1" xr3:uid="{00000000-0010-0000-0500-000001000000}" name="HS ProductCode" dataDxfId="20"/>
    <tableColumn id="2" xr3:uid="{00000000-0010-0000-0500-000002000000}" name="HS Product Description" dataDxfId="19"/>
    <tableColumn id="3" xr3:uid="{00000000-0010-0000-05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17" dataDxfId="16">
  <autoFilter ref="S2:Y30" xr:uid="{00000000-0009-0000-0100-000007000000}"/>
  <tableColumns count="7">
    <tableColumn id="4" xr3:uid="{00000000-0010-0000-0600-000004000000}" name="Combined" dataDxfId="15"/>
    <tableColumn id="1" xr3:uid="{00000000-0010-0000-0600-000001000000}" name="GFS description" dataDxfId="14"/>
    <tableColumn id="2" xr3:uid="{00000000-0010-0000-0600-000002000000}" name="GFS Code" dataDxfId="13"/>
    <tableColumn id="5" xr3:uid="{00000000-0010-0000-0600-000005000000}" name="GFS Level 1" dataDxfId="12"/>
    <tableColumn id="6" xr3:uid="{00000000-0010-0000-0600-000006000000}" name="GFS Level 2" dataDxfId="11"/>
    <tableColumn id="7" xr3:uid="{00000000-0010-0000-0600-000007000000}" name="GFS Level 3" dataDxfId="10"/>
    <tableColumn id="8" xr3:uid="{00000000-0010-0000-06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8" dataDxfId="7">
  <autoFilter ref="AA2:AA9" xr:uid="{00000000-0009-0000-0100-000008000000}"/>
  <tableColumns count="1">
    <tableColumn id="1" xr3:uid="{00000000-0010-0000-07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5" dataDxfId="4">
  <autoFilter ref="AC2:AC8" xr:uid="{1ADBC98D-8EE2-4E2D-8292-B9B5E1C6604C}"/>
  <tableColumns count="1">
    <tableColumn id="1" xr3:uid="{619D7381-1BA4-49E4-A221-3684B2D0D7D6}"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2" dataDxfId="1">
  <autoFilter ref="AE2:AE7" xr:uid="{0BF01CFB-5BFF-465C-ABA9-A1B7D70AB6D1}"/>
  <tableColumns count="1">
    <tableColumn id="1" xr3:uid="{85A7D8AC-4324-4EDB-9E4C-151DC7BBE4CC}"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E20" totalsRowShown="0" headerRowDxfId="89" dataDxfId="88" tableBorderDxfId="87" headerRowCellStyle="Normal 2">
  <autoFilter ref="B14:E20" xr:uid="{A8B4B39C-0D0F-4818-88C8-91C925EC55AF}"/>
  <tableColumns count="4">
    <tableColumn id="1" xr3:uid="{A514468B-E09B-48E0-A959-4DFDD8AB4C35}" name="Full name of agency" dataDxfId="86"/>
    <tableColumn id="4" xr3:uid="{E93FD104-7FE2-4A59-B947-6626A8244D37}" name="Agency type" dataDxfId="85" dataCellStyle="Normal 2"/>
    <tableColumn id="2" xr3:uid="{AB7B7E22-1DB9-44DD-B707-BD73D8566D73}" name="ID number (if applicable)" dataDxfId="84"/>
    <tableColumn id="3" xr3:uid="{D4ED04ED-28EF-4370-8F5D-96FBFBDE5D1D}" name="Total reported" dataDxfId="83"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70:J76" totalsRowShown="0" headerRowDxfId="82" dataDxfId="81" tableBorderDxfId="80" headerRowCellStyle="Normal 2">
  <autoFilter ref="B70:J76" xr:uid="{BB4EE31E-36E6-444B-8B65-954004E3DCB7}"/>
  <tableColumns count="9">
    <tableColumn id="1" xr3:uid="{F5AA4BF4-7DA0-4C74-9A5B-14547F26D1B1}" name="Full project name" dataDxfId="79"/>
    <tableColumn id="2" xr3:uid="{685B8D42-EFD0-4DC2-BE10-28D18E979777}" name="Legal agreement reference number(s): contract, licence, lease, concession, …" dataDxfId="78"/>
    <tableColumn id="3" xr3:uid="{603E42CC-ECFB-4B1F-A620-0AA181E1F649}" name="Affiliated companies, start with Operator" dataDxfId="77"/>
    <tableColumn id="5" xr3:uid="{228121AB-6AF3-45CE-A57C-DE91B9AADBA7}" name="Commodities (one commodity/row)" dataDxfId="76" dataCellStyle="Normal 2"/>
    <tableColumn id="6" xr3:uid="{235ED50D-2537-4E98-9096-D0CE3E3A0720}" name="Status" dataDxfId="75"/>
    <tableColumn id="7" xr3:uid="{AD7BD532-EFD5-4B42-9DCF-ACD36F766A33}" name="Production (volume)" dataDxfId="74"/>
    <tableColumn id="8" xr3:uid="{8F48E404-F666-43CF-B215-2413E02429D2}" name="Unit" dataDxfId="73"/>
    <tableColumn id="9" xr3:uid="{2E15003C-1852-483F-B320-AD9DABEF1059}" name="Production (value)" dataDxfId="72" dataCellStyle="Normal 2"/>
    <tableColumn id="10" xr3:uid="{AFFC1E31-5241-4FC5-9872-AB13888FD0EC}"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K37" totalsRowShown="0" headerRowDxfId="70" dataDxfId="69">
  <autoFilter ref="B21:K37" xr:uid="{00000000-0009-0000-0100-000006000000}"/>
  <tableColumns count="10">
    <tableColumn id="8" xr3:uid="{00000000-0010-0000-0000-000008000000}" name="GFS Level 1" dataDxfId="68" dataCellStyle="Explanatory Text">
      <calculatedColumnFormula>IFERROR(VLOOKUP(Government_revenues_table[[#This Row],[GFS Classification]],Table6_GFS_codes_classification[],COLUMNS($F:F)+3,FALSE),"Do not enter data")</calculatedColumnFormula>
    </tableColumn>
    <tableColumn id="9" xr3:uid="{00000000-0010-0000-0000-000009000000}" name="GFS Level 2" dataDxfId="67" dataCellStyle="Explanatory Text">
      <calculatedColumnFormula>IFERROR(VLOOKUP(Government_revenues_table[[#This Row],[GFS Classification]],Table6_GFS_codes_classification[],COLUMNS($F:G)+3,FALSE),"Do not enter data")</calculatedColumnFormula>
    </tableColumn>
    <tableColumn id="10" xr3:uid="{00000000-0010-0000-0000-00000A000000}" name="GFS Level 3" dataDxfId="66" dataCellStyle="Explanatory Text">
      <calculatedColumnFormula>IFERROR(VLOOKUP(Government_revenues_table[[#This Row],[GFS Classification]],Table6_GFS_codes_classification[],COLUMNS($F:H)+3,FALSE),"Do not enter data")</calculatedColumnFormula>
    </tableColumn>
    <tableColumn id="7" xr3:uid="{00000000-0010-0000-0000-000007000000}" name="GFS Level 4" dataDxfId="65" dataCellStyle="Explanatory Text">
      <calculatedColumnFormula>IFERROR(VLOOKUP(Government_revenues_table[[#This Row],[GFS Classification]],Table6_GFS_codes_classification[],COLUMNS($F:I)+3,FALSE),"Do not enter data")</calculatedColumnFormula>
    </tableColumn>
    <tableColumn id="1" xr3:uid="{00000000-0010-0000-0000-000001000000}" name="GFS Classification" dataDxfId="64"/>
    <tableColumn id="11" xr3:uid="{00000000-0010-0000-0000-00000B000000}" name="Sector" dataDxfId="63"/>
    <tableColumn id="3" xr3:uid="{00000000-0010-0000-0000-000003000000}" name="Revenue stream name" dataDxfId="62"/>
    <tableColumn id="4" xr3:uid="{00000000-0010-0000-0000-000004000000}" name="Government entity" dataDxfId="61"/>
    <tableColumn id="5" xr3:uid="{00000000-0010-0000-0000-000005000000}" name="Revenue value" dataDxfId="60" dataCellStyle="Comma"/>
    <tableColumn id="2" xr3:uid="{717E21EE-FF78-4681-8A7C-9B91BD3462F9}"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23" totalsRowShown="0" headerRowDxfId="58" dataDxfId="57">
  <autoFilter ref="B14:N23" xr:uid="{F6A9E8DB-AAD3-4F23-BDF8-F73CD40C929E}"/>
  <tableColumns count="13">
    <tableColumn id="7" xr3:uid="{B0B955AC-7B0F-4E2F-A90F-081F8DF53075}" name="Sector" dataDxfId="56">
      <calculatedColumnFormula>VLOOKUP(C15,Companies[],3,FALSE)</calculatedColumnFormula>
    </tableColumn>
    <tableColumn id="1" xr3:uid="{F4BA65A6-3315-4982-8AD1-6233F51539B3}" name="Company" dataDxfId="55"/>
    <tableColumn id="3" xr3:uid="{4A565997-97E1-47A8-8ADC-39016648A467}" name="Government entity" dataDxfId="54"/>
    <tableColumn id="4" xr3:uid="{75F55348-A345-4AA0-B61D-0C0295D72872}" name="Revenue stream name" dataDxfId="53"/>
    <tableColumn id="5" xr3:uid="{8F7A06AD-203D-4268-8054-4B0336697888}" name="Levied on project (Y/N)" dataDxfId="52"/>
    <tableColumn id="6" xr3:uid="{9B64602E-90E7-4EA8-BE6A-A27376494140}" name="Reported by project (Y/N)" dataDxfId="51" dataCellStyle="Comma"/>
    <tableColumn id="2" xr3:uid="{43916E52-B1CF-479E-90B0-1D04D88358CC}" name="Project name" dataDxfId="50"/>
    <tableColumn id="13" xr3:uid="{34B04123-A3F5-4642-9FBB-D99F80C5C76E}" name="Reporting currency" dataDxfId="49"/>
    <tableColumn id="14" xr3:uid="{6349802A-D43D-4C34-8E59-A12205BD358D}" name="Revenue value" dataDxfId="48" dataCellStyle="Comma"/>
    <tableColumn id="18" xr3:uid="{9520FDAE-EF49-4183-894D-5E5291D023E4}" name="Payment made in-kind (Y/N)" dataDxfId="47"/>
    <tableColumn id="8" xr3:uid="{A773D8BD-C33D-417F-8B52-0168D9E80008}" name="In-kind volume (if applicable)" dataDxfId="46"/>
    <tableColumn id="9" xr3:uid="{BED2E64F-7F4B-4636-8EC9-DCC71768D73F}" name="Unit (if applicable)" dataDxfId="45"/>
    <tableColumn id="10" xr3:uid="{A6754352-A303-4E88-808C-7F5939247080}" name="Comments" dataDxfId="44"/>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1"/>
    <tableColumn id="2" xr3:uid="{00000000-0010-0000-0100-000002000000}" name="ISO Alpha-2 Code" dataDxfId="40"/>
    <tableColumn id="3" xr3:uid="{00000000-0010-0000-0100-000003000000}" name="ISO Alpha-3 Code" dataDxfId="39"/>
    <tableColumn id="4" xr3:uid="{00000000-0010-0000-0100-000004000000}" name="ISO Numeric Code (UN M49)" dataDxfId="38"/>
    <tableColumn id="5" xr3:uid="{00000000-0010-0000-0100-000005000000}" name="Currency code (ISO-4217)" dataDxfId="37"/>
    <tableColumn id="6" xr3:uid="{00000000-0010-0000-0100-000006000000}" name="Currency code num (ISO-4217)" dataDxfId="36"/>
    <tableColumn id="7" xr3:uid="{00000000-0010-0000-01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34" dataDxfId="33">
  <autoFilter ref="I2:I7" xr:uid="{00000000-0009-0000-0100-000002000000}"/>
  <tableColumns count="1">
    <tableColumn id="1" xr3:uid="{00000000-0010-0000-02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1" dataDxfId="29" headerRowBorderDxfId="30" tableBorderDxfId="28">
  <autoFilter ref="I10:K168" xr:uid="{00000000-0009-0000-0100-000004000000}"/>
  <tableColumns count="3">
    <tableColumn id="1" xr3:uid="{00000000-0010-0000-0300-000001000000}" name="Currency code (ISO-4217)" dataDxfId="27"/>
    <tableColumn id="2" xr3:uid="{00000000-0010-0000-0300-000002000000}" name="Currency code num (ISO-4217)" dataDxfId="26"/>
    <tableColumn id="3" xr3:uid="{00000000-0010-0000-03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24" dataDxfId="23">
  <autoFilter ref="K2:K7" xr:uid="{00000000-0009-0000-0100-000003000000}"/>
  <tableColumns count="1">
    <tableColumn id="1" xr3:uid="{00000000-0010-0000-04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printerSettings" Target="../printerSettings/printerSettings2.bin"/><Relationship Id="rId5" Type="http://schemas.openxmlformats.org/officeDocument/2006/relationships/hyperlink" Target="mailto:lucinda.liealing@bdo.sr"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document/standard" TargetMode="External"/><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printerSettings" Target="../printerSettings/printerSettings3.bin"/><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iti.org/summary-data-template" TargetMode="External"/><Relationship Id="rId7" Type="http://schemas.openxmlformats.org/officeDocument/2006/relationships/table" Target="../tables/table3.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eiti-summary-data-template" TargetMode="External"/><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 Id="rId9"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dimension ref="B1:G57"/>
  <sheetViews>
    <sheetView showGridLines="0" topLeftCell="A33" zoomScale="70" zoomScaleNormal="70" workbookViewId="0">
      <selection activeCell="C48" sqref="C47:G48"/>
    </sheetView>
  </sheetViews>
  <sheetFormatPr defaultColWidth="4" defaultRowHeight="24" customHeight="1" x14ac:dyDescent="0.3"/>
  <cols>
    <col min="1" max="1" width="4" style="17"/>
    <col min="2" max="2" width="4" style="17" hidden="1" customWidth="1"/>
    <col min="3" max="3" width="76.5546875" style="17" customWidth="1"/>
    <col min="4" max="4" width="2.77734375" style="17" customWidth="1"/>
    <col min="5" max="5" width="56.21875" style="17" customWidth="1"/>
    <col min="6" max="6" width="2.77734375" style="17" customWidth="1"/>
    <col min="7" max="7" width="50.5546875" style="17" customWidth="1"/>
    <col min="8" max="16384" width="4" style="17"/>
  </cols>
  <sheetData>
    <row r="1" spans="3:7" ht="15.75" customHeight="1" x14ac:dyDescent="0.3">
      <c r="C1" s="18"/>
    </row>
    <row r="2" spans="3:7" ht="15" x14ac:dyDescent="0.3"/>
    <row r="3" spans="3:7" ht="15" x14ac:dyDescent="0.3">
      <c r="E3" s="19"/>
      <c r="G3" s="19"/>
    </row>
    <row r="4" spans="3:7" ht="15" x14ac:dyDescent="0.3">
      <c r="E4" s="19" t="s">
        <v>1645</v>
      </c>
      <c r="G4" s="198" t="s">
        <v>1646</v>
      </c>
    </row>
    <row r="5" spans="3:7" ht="15" x14ac:dyDescent="0.3"/>
    <row r="6" spans="3:7" ht="3.75" customHeight="1" x14ac:dyDescent="0.3"/>
    <row r="7" spans="3:7" ht="3.75" customHeight="1" x14ac:dyDescent="0.3"/>
    <row r="8" spans="3:7" ht="15" x14ac:dyDescent="0.3"/>
    <row r="9" spans="3:7" ht="15" x14ac:dyDescent="0.3">
      <c r="C9" s="39"/>
      <c r="D9" s="40"/>
      <c r="E9" s="40"/>
      <c r="F9" s="41"/>
      <c r="G9" s="41"/>
    </row>
    <row r="10" spans="3:7" x14ac:dyDescent="0.3">
      <c r="C10" s="118" t="s">
        <v>0</v>
      </c>
      <c r="D10" s="42"/>
      <c r="E10" s="42"/>
      <c r="F10" s="41"/>
      <c r="G10" s="41"/>
    </row>
    <row r="11" spans="3:7" ht="15" x14ac:dyDescent="0.3">
      <c r="C11" s="43" t="s">
        <v>1874</v>
      </c>
      <c r="D11" s="44"/>
      <c r="E11" s="44"/>
      <c r="F11" s="41"/>
      <c r="G11" s="41"/>
    </row>
    <row r="12" spans="3:7" ht="15" x14ac:dyDescent="0.3">
      <c r="C12" s="39"/>
      <c r="D12" s="40"/>
      <c r="E12" s="40"/>
      <c r="F12" s="41"/>
      <c r="G12" s="41"/>
    </row>
    <row r="13" spans="3:7" ht="15" x14ac:dyDescent="0.3">
      <c r="C13" s="45" t="s">
        <v>1953</v>
      </c>
      <c r="D13" s="40"/>
      <c r="E13" s="40"/>
      <c r="F13" s="41"/>
      <c r="G13" s="41"/>
    </row>
    <row r="14" spans="3:7" ht="15" x14ac:dyDescent="0.3">
      <c r="C14" s="247" t="s">
        <v>5</v>
      </c>
      <c r="D14" s="247"/>
      <c r="E14" s="247"/>
      <c r="F14" s="41"/>
      <c r="G14" s="41"/>
    </row>
    <row r="15" spans="3:7" ht="15" x14ac:dyDescent="0.3">
      <c r="C15" s="46"/>
      <c r="D15" s="46"/>
      <c r="E15" s="46"/>
      <c r="F15" s="41"/>
      <c r="G15" s="41"/>
    </row>
    <row r="16" spans="3:7" ht="15" x14ac:dyDescent="0.3">
      <c r="C16" s="47" t="s">
        <v>1648</v>
      </c>
      <c r="D16" s="48"/>
      <c r="E16" s="48"/>
      <c r="F16" s="41"/>
      <c r="G16" s="41"/>
    </row>
    <row r="17" spans="3:7" ht="15" x14ac:dyDescent="0.3">
      <c r="C17" s="49" t="s">
        <v>1649</v>
      </c>
      <c r="D17" s="48"/>
      <c r="E17" s="48"/>
      <c r="F17" s="41"/>
      <c r="G17" s="41"/>
    </row>
    <row r="18" spans="3:7" ht="15" x14ac:dyDescent="0.3">
      <c r="C18" s="49" t="s">
        <v>1650</v>
      </c>
      <c r="D18" s="48"/>
      <c r="E18" s="48"/>
      <c r="F18" s="41"/>
      <c r="G18" s="41"/>
    </row>
    <row r="19" spans="3:7" ht="15" x14ac:dyDescent="0.3">
      <c r="C19" s="251" t="s">
        <v>1852</v>
      </c>
      <c r="D19" s="251"/>
      <c r="E19" s="251"/>
      <c r="F19" s="41"/>
      <c r="G19" s="41"/>
    </row>
    <row r="20" spans="3:7" ht="32.1" customHeight="1" x14ac:dyDescent="0.3">
      <c r="C20" s="246" t="s">
        <v>1853</v>
      </c>
      <c r="D20" s="246"/>
      <c r="E20" s="246"/>
      <c r="F20" s="41"/>
      <c r="G20" s="41"/>
    </row>
    <row r="21" spans="3:7" ht="15" x14ac:dyDescent="0.3">
      <c r="C21" s="48"/>
      <c r="D21" s="48"/>
      <c r="E21" s="48"/>
      <c r="F21" s="41"/>
      <c r="G21" s="41"/>
    </row>
    <row r="22" spans="3:7" ht="15" x14ac:dyDescent="0.3">
      <c r="C22" s="47" t="s">
        <v>1854</v>
      </c>
      <c r="D22" s="49"/>
      <c r="E22" s="49"/>
      <c r="F22" s="41"/>
      <c r="G22" s="41"/>
    </row>
    <row r="23" spans="3:7" ht="15" x14ac:dyDescent="0.3">
      <c r="C23" s="49"/>
      <c r="D23" s="49"/>
      <c r="E23" s="49"/>
      <c r="F23" s="41"/>
      <c r="G23" s="41"/>
    </row>
    <row r="24" spans="3:7" ht="15" x14ac:dyDescent="0.3">
      <c r="C24" s="50"/>
      <c r="D24" s="42"/>
      <c r="E24" s="42"/>
      <c r="F24" s="41"/>
      <c r="G24" s="41"/>
    </row>
    <row r="25" spans="3:7" ht="15" x14ac:dyDescent="0.3">
      <c r="C25" s="51" t="s">
        <v>1651</v>
      </c>
      <c r="D25" s="42"/>
      <c r="E25" s="42"/>
      <c r="F25" s="41"/>
      <c r="G25" s="41"/>
    </row>
    <row r="26" spans="3:7" ht="15" x14ac:dyDescent="0.3">
      <c r="C26" s="52"/>
      <c r="D26" s="42"/>
      <c r="E26" s="42"/>
      <c r="F26" s="41"/>
      <c r="G26" s="41"/>
    </row>
    <row r="27" spans="3:7" ht="15" x14ac:dyDescent="0.3">
      <c r="C27" s="53" t="s">
        <v>1855</v>
      </c>
      <c r="D27" s="42"/>
      <c r="E27" s="42"/>
      <c r="F27" s="41"/>
      <c r="G27" s="41"/>
    </row>
    <row r="28" spans="3:7" ht="15" x14ac:dyDescent="0.3">
      <c r="C28" s="53" t="s">
        <v>1856</v>
      </c>
      <c r="D28" s="42"/>
      <c r="E28" s="42"/>
      <c r="F28" s="41"/>
      <c r="G28" s="41"/>
    </row>
    <row r="29" spans="3:7" ht="15" x14ac:dyDescent="0.3">
      <c r="C29" s="53" t="s">
        <v>1857</v>
      </c>
      <c r="D29" s="42"/>
      <c r="E29" s="42"/>
      <c r="F29" s="41"/>
      <c r="G29" s="41"/>
    </row>
    <row r="30" spans="3:7" ht="15" x14ac:dyDescent="0.3">
      <c r="C30" s="53" t="s">
        <v>1858</v>
      </c>
      <c r="D30" s="42"/>
      <c r="E30" s="42"/>
      <c r="F30" s="41"/>
      <c r="G30" s="41"/>
    </row>
    <row r="31" spans="3:7" ht="15" x14ac:dyDescent="0.3">
      <c r="C31" s="53" t="s">
        <v>1859</v>
      </c>
      <c r="D31" s="42"/>
      <c r="E31" s="42"/>
      <c r="F31" s="41"/>
      <c r="G31" s="41"/>
    </row>
    <row r="32" spans="3:7" ht="15" x14ac:dyDescent="0.3">
      <c r="C32" s="50"/>
      <c r="D32" s="50"/>
      <c r="E32" s="50"/>
      <c r="F32" s="41"/>
      <c r="G32" s="41"/>
    </row>
    <row r="33" spans="3:7" ht="15" x14ac:dyDescent="0.3">
      <c r="C33" s="244" t="s">
        <v>1873</v>
      </c>
      <c r="D33" s="244"/>
      <c r="E33" s="244"/>
      <c r="F33" s="244"/>
      <c r="G33" s="244"/>
    </row>
    <row r="34" spans="3:7" s="20" customFormat="1" ht="15" x14ac:dyDescent="0.35">
      <c r="C34" s="21"/>
      <c r="D34" s="21"/>
      <c r="E34" s="22"/>
    </row>
    <row r="35" spans="3:7" ht="30" x14ac:dyDescent="0.3">
      <c r="C35" s="54" t="s">
        <v>1876</v>
      </c>
      <c r="E35" s="222" t="s">
        <v>1652</v>
      </c>
      <c r="G35" s="24" t="s">
        <v>1653</v>
      </c>
    </row>
    <row r="36" spans="3:7" s="20" customFormat="1" ht="15" x14ac:dyDescent="0.3">
      <c r="C36" s="25"/>
      <c r="E36" s="25"/>
      <c r="G36" s="25"/>
    </row>
    <row r="37" spans="3:7" ht="15" x14ac:dyDescent="0.35">
      <c r="C37" s="47" t="s">
        <v>1875</v>
      </c>
      <c r="D37" s="50"/>
      <c r="E37" s="55"/>
      <c r="F37" s="41"/>
      <c r="G37" s="41"/>
    </row>
    <row r="38" spans="3:7" ht="15" x14ac:dyDescent="0.35">
      <c r="C38" s="26"/>
      <c r="D38" s="26"/>
      <c r="E38" s="27"/>
    </row>
    <row r="40" spans="3:7" ht="15.6" customHeight="1" x14ac:dyDescent="0.3">
      <c r="C40" s="56" t="s">
        <v>1860</v>
      </c>
      <c r="D40" s="28"/>
      <c r="E40" s="59" t="s">
        <v>1861</v>
      </c>
      <c r="F40" s="60"/>
      <c r="G40" s="61"/>
    </row>
    <row r="41" spans="3:7" ht="43.5" customHeight="1" x14ac:dyDescent="0.3">
      <c r="C41" s="57" t="s">
        <v>1862</v>
      </c>
      <c r="D41" s="28"/>
      <c r="E41" s="62" t="s">
        <v>1863</v>
      </c>
      <c r="F41" s="63"/>
      <c r="G41" s="64"/>
    </row>
    <row r="42" spans="3:7" ht="31.5" customHeight="1" x14ac:dyDescent="0.3">
      <c r="C42" s="57" t="s">
        <v>1864</v>
      </c>
      <c r="D42" s="28"/>
      <c r="E42" s="65" t="s">
        <v>1865</v>
      </c>
      <c r="F42" s="63"/>
      <c r="G42" s="64"/>
    </row>
    <row r="43" spans="3:7" ht="24" customHeight="1" x14ac:dyDescent="0.3">
      <c r="C43" s="57" t="s">
        <v>1866</v>
      </c>
      <c r="D43" s="28"/>
      <c r="E43" s="62" t="s">
        <v>1867</v>
      </c>
      <c r="F43" s="63"/>
      <c r="G43" s="64"/>
    </row>
    <row r="44" spans="3:7" ht="48" customHeight="1" x14ac:dyDescent="0.3">
      <c r="C44" s="58" t="s">
        <v>1868</v>
      </c>
      <c r="D44" s="28"/>
      <c r="E44" s="66" t="s">
        <v>1869</v>
      </c>
      <c r="F44" s="67"/>
      <c r="G44" s="68"/>
    </row>
    <row r="45" spans="3:7" ht="12" customHeight="1" thickBot="1" x14ac:dyDescent="0.35"/>
    <row r="46" spans="3:7" ht="15.6" thickBot="1" x14ac:dyDescent="0.35">
      <c r="C46" s="248" t="s">
        <v>1851</v>
      </c>
      <c r="D46" s="249"/>
      <c r="E46" s="249"/>
      <c r="F46" s="249"/>
      <c r="G46" s="250"/>
    </row>
    <row r="47" spans="3:7" ht="15.6" thickBot="1" x14ac:dyDescent="0.35">
      <c r="C47" s="245" t="s">
        <v>1870</v>
      </c>
      <c r="D47" s="245"/>
      <c r="E47" s="245"/>
      <c r="F47" s="245"/>
      <c r="G47" s="245"/>
    </row>
    <row r="48" spans="3:7" ht="15.6" thickBot="1" x14ac:dyDescent="0.35">
      <c r="C48" s="26"/>
      <c r="D48" s="26"/>
      <c r="E48" s="26"/>
      <c r="F48" s="26"/>
    </row>
    <row r="49" spans="2:7" ht="15" x14ac:dyDescent="0.3">
      <c r="C49" s="29" t="s">
        <v>1850</v>
      </c>
      <c r="D49" s="30"/>
      <c r="E49" s="31"/>
      <c r="F49" s="30"/>
      <c r="G49" s="30"/>
    </row>
    <row r="50" spans="2:7" ht="15" x14ac:dyDescent="0.3">
      <c r="C50" s="243" t="s">
        <v>1871</v>
      </c>
      <c r="D50" s="243"/>
      <c r="E50" s="243"/>
      <c r="F50" s="243"/>
      <c r="G50" s="243"/>
    </row>
    <row r="51" spans="2:7" ht="15" x14ac:dyDescent="0.3">
      <c r="B51" s="32" t="s">
        <v>993</v>
      </c>
      <c r="C51" s="33" t="s">
        <v>1872</v>
      </c>
      <c r="D51" s="32"/>
      <c r="E51" s="34"/>
      <c r="F51" s="32"/>
      <c r="G51" s="35"/>
    </row>
    <row r="52" spans="2:7" ht="15" x14ac:dyDescent="0.3"/>
    <row r="53" spans="2:7" ht="15" x14ac:dyDescent="0.3"/>
    <row r="54" spans="2:7" ht="15" x14ac:dyDescent="0.3"/>
    <row r="55" spans="2:7" ht="15" x14ac:dyDescent="0.3"/>
    <row r="56" spans="2:7" ht="15" x14ac:dyDescent="0.3"/>
    <row r="57" spans="2:7" ht="15" x14ac:dyDescent="0.3"/>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C5:G52"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5"/>
  <sheetViews>
    <sheetView showGridLines="0" topLeftCell="C22" zoomScaleNormal="100" workbookViewId="0">
      <selection activeCell="E34" sqref="E34"/>
    </sheetView>
  </sheetViews>
  <sheetFormatPr defaultColWidth="4" defaultRowHeight="24" customHeight="1" x14ac:dyDescent="0.3"/>
  <cols>
    <col min="1" max="1" width="4" style="7"/>
    <col min="2" max="2" width="4" style="7" hidden="1" customWidth="1"/>
    <col min="3" max="3" width="75" style="7" bestFit="1" customWidth="1"/>
    <col min="4" max="4" width="2.77734375" style="7" customWidth="1"/>
    <col min="5" max="5" width="44.44140625" style="7" bestFit="1" customWidth="1"/>
    <col min="6" max="6" width="2.77734375" style="7" customWidth="1"/>
    <col min="7" max="7" width="40.21875" style="7" bestFit="1" customWidth="1"/>
    <col min="8" max="16384" width="4" style="7"/>
  </cols>
  <sheetData>
    <row r="1" spans="1:7" ht="16.2" x14ac:dyDescent="0.3"/>
    <row r="2" spans="1:7" ht="16.2" x14ac:dyDescent="0.3">
      <c r="C2" s="253" t="s">
        <v>1877</v>
      </c>
      <c r="D2" s="253"/>
      <c r="E2" s="253"/>
      <c r="F2" s="253"/>
      <c r="G2" s="253"/>
    </row>
    <row r="3" spans="1:7" s="193" customFormat="1" x14ac:dyDescent="0.3">
      <c r="C3" s="254" t="s">
        <v>1647</v>
      </c>
      <c r="D3" s="254"/>
      <c r="E3" s="254"/>
      <c r="F3" s="254"/>
      <c r="G3" s="254"/>
    </row>
    <row r="4" spans="1:7" ht="12.75" customHeight="1" x14ac:dyDescent="0.3">
      <c r="C4" s="255" t="s">
        <v>1878</v>
      </c>
      <c r="D4" s="255"/>
      <c r="E4" s="255"/>
      <c r="F4" s="255"/>
      <c r="G4" s="255"/>
    </row>
    <row r="5" spans="1:7" ht="12.75" customHeight="1" x14ac:dyDescent="0.3">
      <c r="C5" s="256" t="s">
        <v>1644</v>
      </c>
      <c r="D5" s="256"/>
      <c r="E5" s="256"/>
      <c r="F5" s="256"/>
      <c r="G5" s="256"/>
    </row>
    <row r="6" spans="1:7" ht="12.75" customHeight="1" x14ac:dyDescent="0.3">
      <c r="C6" s="256" t="s">
        <v>1879</v>
      </c>
      <c r="D6" s="256"/>
      <c r="E6" s="256"/>
      <c r="F6" s="256"/>
      <c r="G6" s="256"/>
    </row>
    <row r="7" spans="1:7" ht="12.75" customHeight="1" x14ac:dyDescent="0.35">
      <c r="C7" s="260" t="s">
        <v>1880</v>
      </c>
      <c r="D7" s="260"/>
      <c r="E7" s="260"/>
      <c r="F7" s="260"/>
      <c r="G7" s="260"/>
    </row>
    <row r="8" spans="1:7" ht="16.2" x14ac:dyDescent="0.3">
      <c r="C8" s="17"/>
      <c r="D8" s="69"/>
      <c r="E8" s="69"/>
      <c r="F8" s="17"/>
      <c r="G8" s="17"/>
    </row>
    <row r="9" spans="1:7" ht="16.2" x14ac:dyDescent="0.3">
      <c r="C9" s="54" t="s">
        <v>1951</v>
      </c>
      <c r="D9" s="20"/>
      <c r="E9" s="23" t="s">
        <v>1950</v>
      </c>
      <c r="F9" s="20"/>
      <c r="G9" s="24" t="s">
        <v>1653</v>
      </c>
    </row>
    <row r="10" spans="1:7" ht="16.2" x14ac:dyDescent="0.3">
      <c r="C10" s="17"/>
      <c r="D10" s="69"/>
      <c r="E10" s="69"/>
      <c r="F10" s="17"/>
      <c r="G10" s="17"/>
    </row>
    <row r="11" spans="1:7" s="193" customFormat="1" x14ac:dyDescent="0.3">
      <c r="B11" s="195"/>
      <c r="C11" s="210" t="s">
        <v>1639</v>
      </c>
      <c r="E11" s="194"/>
    </row>
    <row r="12" spans="1:7" ht="19.2" thickBot="1" x14ac:dyDescent="0.35">
      <c r="A12" s="13"/>
      <c r="B12" s="13"/>
      <c r="C12" s="211" t="s">
        <v>1327</v>
      </c>
      <c r="D12" s="212"/>
      <c r="E12" s="213" t="s">
        <v>1005</v>
      </c>
      <c r="F12" s="212"/>
      <c r="G12" s="214" t="s">
        <v>1339</v>
      </c>
    </row>
    <row r="13" spans="1:7" ht="16.8" thickBot="1" x14ac:dyDescent="0.35">
      <c r="B13" s="14"/>
      <c r="C13" s="70" t="s">
        <v>993</v>
      </c>
      <c r="D13" s="71"/>
      <c r="E13" s="72"/>
      <c r="F13" s="71"/>
      <c r="G13" s="72"/>
    </row>
    <row r="14" spans="1:7" ht="16.2" x14ac:dyDescent="0.3">
      <c r="A14" s="9"/>
      <c r="B14" s="9" t="s">
        <v>993</v>
      </c>
      <c r="C14" s="73" t="s">
        <v>983</v>
      </c>
      <c r="D14" s="32"/>
      <c r="E14" s="109" t="s">
        <v>613</v>
      </c>
      <c r="F14" s="32"/>
      <c r="G14" s="74"/>
    </row>
    <row r="15" spans="1:7" ht="16.2" x14ac:dyDescent="0.3">
      <c r="A15" s="9"/>
      <c r="B15" s="9" t="s">
        <v>993</v>
      </c>
      <c r="C15" s="73" t="s">
        <v>737</v>
      </c>
      <c r="D15" s="32"/>
      <c r="E15" s="76" t="str">
        <f>IFERROR(VLOOKUP($E$14,Table1_Country_codes_and_currencies[],3,FALSE),"")</f>
        <v>SUR</v>
      </c>
      <c r="F15" s="32"/>
      <c r="G15" s="74"/>
    </row>
    <row r="16" spans="1:7" ht="16.2" x14ac:dyDescent="0.3">
      <c r="B16" s="9" t="s">
        <v>993</v>
      </c>
      <c r="C16" s="73" t="s">
        <v>1325</v>
      </c>
      <c r="D16" s="32"/>
      <c r="E16" s="76" t="str">
        <f>IFERROR(VLOOKUP($E$14,Table1_Country_codes_and_currencies[],7,FALSE),"")</f>
        <v>Surinamese dollar</v>
      </c>
      <c r="F16" s="32"/>
      <c r="G16" s="74"/>
    </row>
    <row r="17" spans="1:7" ht="16.8" thickBot="1" x14ac:dyDescent="0.35">
      <c r="B17" s="9" t="s">
        <v>993</v>
      </c>
      <c r="C17" s="80" t="s">
        <v>1326</v>
      </c>
      <c r="D17" s="77"/>
      <c r="E17" s="78" t="str">
        <f>IFERROR(VLOOKUP($E$14,Table1_Country_codes_and_currencies[],5,FALSE),"")</f>
        <v>SRD</v>
      </c>
      <c r="F17" s="77"/>
      <c r="G17" s="79"/>
    </row>
    <row r="18" spans="1:7" ht="16.8" thickBot="1" x14ac:dyDescent="0.35">
      <c r="B18" s="14"/>
      <c r="C18" s="70" t="s">
        <v>994</v>
      </c>
      <c r="D18" s="71"/>
      <c r="E18" s="72"/>
      <c r="F18" s="71"/>
      <c r="G18" s="72"/>
    </row>
    <row r="19" spans="1:7" ht="16.2" x14ac:dyDescent="0.3">
      <c r="A19" s="9"/>
      <c r="B19" s="9" t="s">
        <v>994</v>
      </c>
      <c r="C19" s="73" t="s">
        <v>984</v>
      </c>
      <c r="D19" s="32"/>
      <c r="E19" s="110">
        <v>44197</v>
      </c>
      <c r="F19" s="32"/>
      <c r="G19" s="74"/>
    </row>
    <row r="20" spans="1:7" ht="16.8" thickBot="1" x14ac:dyDescent="0.35">
      <c r="A20" s="9"/>
      <c r="B20" s="9" t="s">
        <v>994</v>
      </c>
      <c r="C20" s="80" t="s">
        <v>985</v>
      </c>
      <c r="D20" s="77"/>
      <c r="E20" s="110">
        <v>44561</v>
      </c>
      <c r="F20" s="77"/>
      <c r="G20" s="79"/>
    </row>
    <row r="21" spans="1:7" ht="16.8" thickBot="1" x14ac:dyDescent="0.35">
      <c r="B21" s="14"/>
      <c r="C21" s="70" t="s">
        <v>1328</v>
      </c>
      <c r="D21" s="71"/>
      <c r="E21" s="81"/>
      <c r="F21" s="71"/>
      <c r="G21" s="72"/>
    </row>
    <row r="22" spans="1:7" ht="16.2" x14ac:dyDescent="0.3">
      <c r="B22" s="9" t="s">
        <v>1328</v>
      </c>
      <c r="C22" s="82" t="s">
        <v>995</v>
      </c>
      <c r="D22" s="32"/>
      <c r="E22" s="109" t="s">
        <v>996</v>
      </c>
      <c r="F22" s="32"/>
      <c r="G22" s="74"/>
    </row>
    <row r="23" spans="1:7" ht="16.2" x14ac:dyDescent="0.3">
      <c r="A23" s="9"/>
      <c r="B23" s="9" t="s">
        <v>1328</v>
      </c>
      <c r="C23" s="73" t="s">
        <v>1004</v>
      </c>
      <c r="D23" s="32"/>
      <c r="E23" s="111" t="s">
        <v>1963</v>
      </c>
      <c r="F23" s="32"/>
      <c r="G23" s="74"/>
    </row>
    <row r="24" spans="1:7" ht="16.2" x14ac:dyDescent="0.3">
      <c r="B24" s="9" t="s">
        <v>1328</v>
      </c>
      <c r="C24" s="73" t="s">
        <v>1002</v>
      </c>
      <c r="D24" s="32"/>
      <c r="E24" s="112">
        <v>45853</v>
      </c>
      <c r="F24" s="32"/>
      <c r="G24" s="74"/>
    </row>
    <row r="25" spans="1:7" ht="16.2" x14ac:dyDescent="0.3">
      <c r="A25" s="9"/>
      <c r="B25" s="9" t="s">
        <v>1328</v>
      </c>
      <c r="C25" s="73" t="s">
        <v>1332</v>
      </c>
      <c r="D25" s="32"/>
      <c r="E25" s="113" t="s">
        <v>1964</v>
      </c>
      <c r="F25" s="32"/>
      <c r="G25" s="74"/>
    </row>
    <row r="26" spans="1:7" ht="16.2" x14ac:dyDescent="0.3">
      <c r="B26" s="9" t="s">
        <v>1328</v>
      </c>
      <c r="C26" s="83" t="s">
        <v>1757</v>
      </c>
      <c r="D26" s="84"/>
      <c r="E26" s="111" t="s">
        <v>999</v>
      </c>
      <c r="F26" s="84"/>
      <c r="G26" s="85" t="s">
        <v>1965</v>
      </c>
    </row>
    <row r="27" spans="1:7" ht="16.2" x14ac:dyDescent="0.3">
      <c r="B27" s="9" t="s">
        <v>1328</v>
      </c>
      <c r="C27" s="73" t="s">
        <v>1665</v>
      </c>
      <c r="D27" s="32"/>
      <c r="E27" s="112" t="str">
        <f>IF(OR($E$26=Lists!$I$4,$E$26=Lists!$I$5),"&lt;Date in this format: YYYY-MM-DD&gt;","")</f>
        <v/>
      </c>
      <c r="F27" s="32"/>
      <c r="G27" s="86"/>
    </row>
    <row r="28" spans="1:7" ht="16.2" x14ac:dyDescent="0.3">
      <c r="A28" s="9"/>
      <c r="B28" s="9" t="s">
        <v>1328</v>
      </c>
      <c r="C28" s="73" t="s">
        <v>1681</v>
      </c>
      <c r="D28" s="32"/>
      <c r="E28" s="113" t="str">
        <f>IF(OR($E$26=Lists!$I$4,$E$26=Lists!$I$5),"&lt;URL&gt;","")</f>
        <v/>
      </c>
      <c r="F28" s="32"/>
      <c r="G28" s="86"/>
    </row>
    <row r="29" spans="1:7" ht="16.2" x14ac:dyDescent="0.3">
      <c r="B29" s="9" t="s">
        <v>1328</v>
      </c>
      <c r="C29" s="83" t="s">
        <v>1329</v>
      </c>
      <c r="D29" s="84"/>
      <c r="E29" s="111" t="s">
        <v>999</v>
      </c>
      <c r="F29" s="87"/>
      <c r="G29" s="88"/>
    </row>
    <row r="30" spans="1:7" ht="16.2" x14ac:dyDescent="0.3">
      <c r="A30" s="9"/>
      <c r="B30" s="9" t="s">
        <v>1328</v>
      </c>
      <c r="C30" s="73" t="s">
        <v>1330</v>
      </c>
      <c r="D30" s="32"/>
      <c r="E30" s="112" t="str">
        <f>IF(OR($E$29=Lists!$I$4,$E$29=Lists!$I$5),"&lt;Date in this format: YYYY-MM-DD&gt;","")</f>
        <v/>
      </c>
      <c r="F30" s="32"/>
      <c r="G30" s="74"/>
    </row>
    <row r="31" spans="1:7" ht="16.8" thickBot="1" x14ac:dyDescent="0.35">
      <c r="A31" s="9"/>
      <c r="B31" s="9" t="s">
        <v>1328</v>
      </c>
      <c r="C31" s="73" t="s">
        <v>1331</v>
      </c>
      <c r="D31" s="89"/>
      <c r="E31" s="114" t="str">
        <f>IF(OR($E$29=Lists!$I$4,$E$29=Lists!$I$5),"&lt;URL&gt;","")</f>
        <v/>
      </c>
      <c r="F31" s="77"/>
      <c r="G31" s="90"/>
    </row>
    <row r="32" spans="1:7" ht="16.05" customHeight="1" thickBot="1" x14ac:dyDescent="0.35">
      <c r="C32" s="209" t="s">
        <v>1945</v>
      </c>
      <c r="D32" s="91"/>
      <c r="E32" s="34"/>
      <c r="F32" s="92"/>
      <c r="G32" s="35"/>
    </row>
    <row r="33" spans="1:7" ht="16.2" x14ac:dyDescent="0.3">
      <c r="A33" s="9"/>
      <c r="B33" s="11"/>
      <c r="C33" s="93" t="s">
        <v>1656</v>
      </c>
      <c r="D33" s="32"/>
      <c r="E33" s="115" t="s">
        <v>1668</v>
      </c>
      <c r="F33" s="17"/>
      <c r="G33" s="94" t="str">
        <f>IF(OR($E$29=Lists!$I$4,$E$29=Lists!$I$5),"&lt;URL&gt;","")</f>
        <v/>
      </c>
    </row>
    <row r="34" spans="1:7" ht="16.8" thickBot="1" x14ac:dyDescent="0.35">
      <c r="B34" s="9" t="s">
        <v>1337</v>
      </c>
      <c r="C34" s="95" t="s">
        <v>1434</v>
      </c>
      <c r="D34" s="77"/>
      <c r="E34" s="113" t="s">
        <v>1964</v>
      </c>
      <c r="F34" s="71"/>
      <c r="G34" s="96"/>
    </row>
    <row r="35" spans="1:7" ht="18" customHeight="1" thickBot="1" x14ac:dyDescent="0.35">
      <c r="A35" s="9"/>
      <c r="B35" s="9" t="s">
        <v>1337</v>
      </c>
      <c r="C35" s="70" t="s">
        <v>1337</v>
      </c>
      <c r="D35" s="71"/>
      <c r="E35" s="92"/>
      <c r="F35" s="71"/>
      <c r="G35" s="92"/>
    </row>
    <row r="36" spans="1:7" ht="15.6" customHeight="1" x14ac:dyDescent="0.3">
      <c r="B36" s="9" t="s">
        <v>1337</v>
      </c>
      <c r="C36" s="75" t="s">
        <v>1003</v>
      </c>
      <c r="D36" s="32"/>
      <c r="E36" s="76"/>
      <c r="F36" s="32"/>
      <c r="G36" s="32"/>
    </row>
    <row r="37" spans="1:7" ht="16.5" customHeight="1" x14ac:dyDescent="0.3">
      <c r="A37" s="9"/>
      <c r="B37" s="9" t="s">
        <v>1337</v>
      </c>
      <c r="C37" s="97" t="s">
        <v>986</v>
      </c>
      <c r="D37" s="32"/>
      <c r="E37" s="111" t="s">
        <v>996</v>
      </c>
      <c r="F37" s="32"/>
      <c r="G37" s="86"/>
    </row>
    <row r="38" spans="1:7" ht="16.5" customHeight="1" x14ac:dyDescent="0.3">
      <c r="A38" s="9"/>
      <c r="B38" s="9" t="s">
        <v>1337</v>
      </c>
      <c r="C38" s="97" t="s">
        <v>987</v>
      </c>
      <c r="D38" s="32"/>
      <c r="E38" s="111" t="s">
        <v>996</v>
      </c>
      <c r="F38" s="32"/>
      <c r="G38" s="86"/>
    </row>
    <row r="39" spans="1:7" ht="15.6" customHeight="1" x14ac:dyDescent="0.3">
      <c r="B39" s="9" t="s">
        <v>1337</v>
      </c>
      <c r="C39" s="97" t="s">
        <v>1432</v>
      </c>
      <c r="D39" s="32"/>
      <c r="E39" s="111" t="s">
        <v>996</v>
      </c>
      <c r="F39" s="32"/>
      <c r="G39" s="86"/>
    </row>
    <row r="40" spans="1:7" ht="18" customHeight="1" x14ac:dyDescent="0.3">
      <c r="B40" s="9" t="s">
        <v>1337</v>
      </c>
      <c r="C40" s="97" t="s">
        <v>1834</v>
      </c>
      <c r="D40" s="32"/>
      <c r="E40" s="111" t="s">
        <v>1000</v>
      </c>
      <c r="F40" s="32"/>
      <c r="G40" s="86"/>
    </row>
    <row r="41" spans="1:7" ht="16.2" x14ac:dyDescent="0.3">
      <c r="B41" s="9" t="s">
        <v>1337</v>
      </c>
      <c r="C41" s="98" t="s">
        <v>1654</v>
      </c>
      <c r="D41" s="32"/>
      <c r="E41" s="111" t="s">
        <v>1000</v>
      </c>
      <c r="F41" s="32"/>
      <c r="G41" s="86"/>
    </row>
    <row r="42" spans="1:7" ht="16.2" x14ac:dyDescent="0.3">
      <c r="B42" s="9" t="s">
        <v>1337</v>
      </c>
      <c r="C42" s="97" t="s">
        <v>1756</v>
      </c>
      <c r="D42" s="32"/>
      <c r="E42" s="111">
        <v>1</v>
      </c>
      <c r="F42" s="32"/>
      <c r="G42" s="86"/>
    </row>
    <row r="43" spans="1:7" ht="16.2" x14ac:dyDescent="0.3">
      <c r="B43" s="9" t="s">
        <v>1337</v>
      </c>
      <c r="C43" s="97" t="s">
        <v>1833</v>
      </c>
      <c r="D43" s="99"/>
      <c r="E43" s="111" t="s">
        <v>1561</v>
      </c>
      <c r="F43" s="32"/>
      <c r="G43" s="100"/>
    </row>
    <row r="44" spans="1:7" ht="16.2" x14ac:dyDescent="0.3">
      <c r="B44" s="9" t="s">
        <v>1337</v>
      </c>
      <c r="C44" s="101" t="s">
        <v>1881</v>
      </c>
      <c r="D44" s="32"/>
      <c r="E44" s="116" t="s">
        <v>1178</v>
      </c>
      <c r="F44" s="84"/>
      <c r="G44" s="86"/>
    </row>
    <row r="45" spans="1:7" ht="16.2" x14ac:dyDescent="0.3">
      <c r="B45" s="9" t="s">
        <v>1337</v>
      </c>
      <c r="C45" s="102" t="s">
        <v>1333</v>
      </c>
      <c r="D45" s="32"/>
      <c r="E45" s="117">
        <v>20.74</v>
      </c>
      <c r="F45" s="32"/>
      <c r="G45" s="86"/>
    </row>
    <row r="46" spans="1:7" ht="30.6" thickBot="1" x14ac:dyDescent="0.35">
      <c r="B46" s="9" t="s">
        <v>1337</v>
      </c>
      <c r="C46" s="207" t="s">
        <v>1755</v>
      </c>
      <c r="D46" s="77"/>
      <c r="E46" s="208" t="s">
        <v>2061</v>
      </c>
      <c r="F46" s="77"/>
      <c r="G46" s="124"/>
    </row>
    <row r="47" spans="1:7" s="13" customFormat="1" ht="16.8" thickBot="1" x14ac:dyDescent="0.35">
      <c r="A47" s="7"/>
      <c r="B47" s="9" t="s">
        <v>1337</v>
      </c>
      <c r="C47" s="205" t="s">
        <v>1943</v>
      </c>
      <c r="D47" s="77"/>
      <c r="E47" s="206"/>
      <c r="F47" s="77"/>
      <c r="G47" s="124"/>
    </row>
    <row r="48" spans="1:7" ht="15.6" customHeight="1" x14ac:dyDescent="0.3">
      <c r="B48" s="9" t="s">
        <v>1337</v>
      </c>
      <c r="C48" s="97" t="s">
        <v>1334</v>
      </c>
      <c r="D48" s="32"/>
      <c r="E48" s="111" t="s">
        <v>996</v>
      </c>
      <c r="F48" s="32"/>
      <c r="G48" s="86"/>
    </row>
    <row r="49" spans="1:7" s="9" customFormat="1" ht="16.2" x14ac:dyDescent="0.3">
      <c r="A49" s="7"/>
      <c r="C49" s="97" t="s">
        <v>1433</v>
      </c>
      <c r="D49" s="32"/>
      <c r="E49" s="111" t="s">
        <v>996</v>
      </c>
      <c r="F49" s="32"/>
      <c r="G49" s="86"/>
    </row>
    <row r="50" spans="1:7" s="9" customFormat="1" ht="15.6" customHeight="1" x14ac:dyDescent="0.3">
      <c r="A50" s="7"/>
      <c r="C50" s="97" t="s">
        <v>1335</v>
      </c>
      <c r="D50" s="32"/>
      <c r="E50" s="111" t="s">
        <v>996</v>
      </c>
      <c r="F50" s="32"/>
      <c r="G50" s="86"/>
    </row>
    <row r="51" spans="1:7" ht="16.8" thickBot="1" x14ac:dyDescent="0.35">
      <c r="B51" s="9"/>
      <c r="C51" s="122" t="s">
        <v>1336</v>
      </c>
      <c r="D51" s="77"/>
      <c r="E51" s="123" t="s">
        <v>999</v>
      </c>
      <c r="F51" s="77"/>
      <c r="G51" s="124"/>
    </row>
    <row r="52" spans="1:7" ht="16.8" thickBot="1" x14ac:dyDescent="0.35">
      <c r="B52" s="9"/>
      <c r="C52" s="119" t="s">
        <v>1883</v>
      </c>
      <c r="D52" s="120"/>
      <c r="E52" s="121">
        <f>SUM(E53:E56)</f>
        <v>1</v>
      </c>
      <c r="F52" s="120"/>
      <c r="G52" s="120"/>
    </row>
    <row r="53" spans="1:7" ht="16.2" x14ac:dyDescent="0.3">
      <c r="B53" s="9"/>
      <c r="C53" s="73" t="s">
        <v>1632</v>
      </c>
      <c r="D53" s="32"/>
      <c r="E53" s="103">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0.31481481481481483</v>
      </c>
      <c r="F53" s="32"/>
      <c r="G53" s="104" t="s">
        <v>1633</v>
      </c>
    </row>
    <row r="54" spans="1:7" s="9" customFormat="1" ht="16.2" x14ac:dyDescent="0.3">
      <c r="B54" s="14"/>
      <c r="C54" s="73" t="s">
        <v>1669</v>
      </c>
      <c r="D54" s="32"/>
      <c r="E54" s="103">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0.42592592592592593</v>
      </c>
      <c r="F54" s="32"/>
      <c r="G54" s="104" t="s">
        <v>1633</v>
      </c>
    </row>
    <row r="55" spans="1:7" s="9" customFormat="1" ht="16.2" x14ac:dyDescent="0.3">
      <c r="A55" s="7"/>
      <c r="B55" s="9" t="s">
        <v>1338</v>
      </c>
      <c r="C55" s="73" t="s">
        <v>1000</v>
      </c>
      <c r="D55" s="32"/>
      <c r="E55" s="103">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0.14814814814814814</v>
      </c>
      <c r="F55" s="32"/>
      <c r="G55" s="104" t="s">
        <v>1633</v>
      </c>
    </row>
    <row r="56" spans="1:7" ht="15" customHeight="1" thickBot="1" x14ac:dyDescent="0.35">
      <c r="B56" s="9" t="s">
        <v>1338</v>
      </c>
      <c r="C56" s="73" t="s">
        <v>1585</v>
      </c>
      <c r="D56" s="32"/>
      <c r="E56" s="103">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0.1111111111111111</v>
      </c>
      <c r="F56" s="32"/>
      <c r="G56" s="104" t="s">
        <v>1633</v>
      </c>
    </row>
    <row r="57" spans="1:7" ht="16.8" thickBot="1" x14ac:dyDescent="0.35">
      <c r="B57" s="9" t="s">
        <v>1338</v>
      </c>
      <c r="C57" s="105" t="s">
        <v>1655</v>
      </c>
      <c r="D57" s="106"/>
      <c r="E57" s="107"/>
      <c r="F57" s="106"/>
      <c r="G57" s="106"/>
    </row>
    <row r="58" spans="1:7" s="9" customFormat="1" ht="16.2" x14ac:dyDescent="0.3">
      <c r="A58" s="7"/>
      <c r="B58" s="9" t="s">
        <v>1338</v>
      </c>
      <c r="C58" s="73" t="s">
        <v>990</v>
      </c>
      <c r="D58" s="32"/>
      <c r="E58" s="109" t="s">
        <v>1966</v>
      </c>
      <c r="F58" s="32"/>
      <c r="G58" s="74"/>
    </row>
    <row r="59" spans="1:7" ht="16.2" x14ac:dyDescent="0.3">
      <c r="C59" s="73" t="s">
        <v>991</v>
      </c>
      <c r="D59" s="32"/>
      <c r="E59" s="109" t="s">
        <v>1963</v>
      </c>
      <c r="F59" s="32"/>
      <c r="G59" s="74"/>
    </row>
    <row r="60" spans="1:7" ht="16.2" x14ac:dyDescent="0.3">
      <c r="C60" s="73" t="s">
        <v>992</v>
      </c>
      <c r="D60" s="32"/>
      <c r="E60" s="232" t="s">
        <v>1967</v>
      </c>
      <c r="F60" s="32"/>
      <c r="G60" s="74"/>
    </row>
    <row r="61" spans="1:7" ht="16.8" thickBot="1" x14ac:dyDescent="0.35">
      <c r="C61" s="108"/>
      <c r="D61" s="77"/>
      <c r="E61" s="78"/>
      <c r="F61" s="77"/>
      <c r="G61" s="89"/>
    </row>
    <row r="62" spans="1:7" s="9" customFormat="1" ht="16.8" thickBot="1" x14ac:dyDescent="0.35">
      <c r="A62" s="7"/>
      <c r="B62" s="7"/>
      <c r="C62" s="257"/>
      <c r="D62" s="257"/>
      <c r="E62" s="257"/>
      <c r="F62" s="257"/>
      <c r="G62" s="257"/>
    </row>
    <row r="63" spans="1:7" s="17" customFormat="1" ht="15.6" thickBot="1" x14ac:dyDescent="0.35">
      <c r="C63" s="248" t="s">
        <v>1851</v>
      </c>
      <c r="D63" s="249"/>
      <c r="E63" s="249"/>
      <c r="F63" s="249"/>
      <c r="G63" s="250"/>
    </row>
    <row r="64" spans="1:7" s="17" customFormat="1" ht="15.6" thickBot="1" x14ac:dyDescent="0.35">
      <c r="C64" s="248" t="s">
        <v>1870</v>
      </c>
      <c r="D64" s="249"/>
      <c r="E64" s="249"/>
      <c r="F64" s="249"/>
      <c r="G64" s="250"/>
    </row>
    <row r="65" spans="2:7" s="17" customFormat="1" ht="15.6" thickBot="1" x14ac:dyDescent="0.35">
      <c r="C65" s="258"/>
      <c r="D65" s="258"/>
      <c r="E65" s="258"/>
      <c r="F65" s="258"/>
      <c r="G65" s="258"/>
    </row>
    <row r="66" spans="2:7" s="17" customFormat="1" ht="18.75" customHeight="1" x14ac:dyDescent="0.3">
      <c r="C66" s="259" t="s">
        <v>1850</v>
      </c>
      <c r="D66" s="259"/>
      <c r="E66" s="259"/>
      <c r="F66" s="259"/>
      <c r="G66" s="259"/>
    </row>
    <row r="67" spans="2:7" s="17" customFormat="1" ht="15" x14ac:dyDescent="0.3">
      <c r="C67" s="243" t="s">
        <v>1871</v>
      </c>
      <c r="D67" s="243"/>
      <c r="E67" s="243"/>
      <c r="F67" s="243"/>
      <c r="G67" s="243"/>
    </row>
    <row r="68" spans="2:7" s="17" customFormat="1" ht="15" x14ac:dyDescent="0.3">
      <c r="B68" s="32" t="s">
        <v>993</v>
      </c>
      <c r="C68" s="252" t="s">
        <v>1872</v>
      </c>
      <c r="D68" s="252"/>
      <c r="E68" s="252"/>
      <c r="F68" s="252"/>
      <c r="G68" s="252"/>
    </row>
    <row r="69" spans="2:7" ht="16.2" x14ac:dyDescent="0.3">
      <c r="C69" s="10"/>
      <c r="D69" s="9"/>
      <c r="E69" s="10"/>
      <c r="F69" s="9"/>
      <c r="G69" s="9"/>
    </row>
    <row r="70" spans="2:7" ht="15" customHeight="1" x14ac:dyDescent="0.3">
      <c r="C70" s="8"/>
      <c r="D70" s="8"/>
      <c r="E70" s="8"/>
      <c r="F70" s="8"/>
    </row>
    <row r="71" spans="2:7" ht="15" customHeight="1" x14ac:dyDescent="0.3"/>
    <row r="72" spans="2:7" ht="16.2" x14ac:dyDescent="0.3">
      <c r="C72" s="262"/>
      <c r="D72" s="262"/>
      <c r="E72" s="262"/>
      <c r="F72" s="262"/>
      <c r="G72" s="262"/>
    </row>
    <row r="73" spans="2:7" ht="16.2" x14ac:dyDescent="0.3">
      <c r="C73" s="262"/>
      <c r="D73" s="262"/>
      <c r="E73" s="262"/>
      <c r="F73" s="262"/>
      <c r="G73" s="262"/>
    </row>
    <row r="74" spans="2:7" ht="18.75" customHeight="1" x14ac:dyDescent="0.3">
      <c r="C74" s="262"/>
      <c r="D74" s="262"/>
      <c r="E74" s="262"/>
      <c r="F74" s="262"/>
      <c r="G74" s="262"/>
    </row>
    <row r="75" spans="2:7" ht="16.2" x14ac:dyDescent="0.3">
      <c r="C75" s="262"/>
      <c r="D75" s="262"/>
      <c r="E75" s="262"/>
      <c r="F75" s="262"/>
      <c r="G75" s="262"/>
    </row>
    <row r="76" spans="2:7" ht="16.2" x14ac:dyDescent="0.3">
      <c r="C76" s="8"/>
      <c r="D76" s="8"/>
      <c r="E76" s="8"/>
      <c r="F76" s="8"/>
    </row>
    <row r="77" spans="2:7" ht="16.2" x14ac:dyDescent="0.3">
      <c r="C77" s="261"/>
      <c r="D77" s="261"/>
      <c r="E77" s="261"/>
    </row>
    <row r="78" spans="2:7" ht="16.2" x14ac:dyDescent="0.3">
      <c r="C78" s="261"/>
      <c r="D78" s="261"/>
      <c r="E78" s="261"/>
    </row>
    <row r="79" spans="2:7" ht="16.2" x14ac:dyDescent="0.3"/>
    <row r="80" spans="2:7" ht="16.2" x14ac:dyDescent="0.3"/>
    <row r="81" ht="16.2" x14ac:dyDescent="0.3"/>
    <row r="82" ht="16.2" x14ac:dyDescent="0.3"/>
    <row r="83" ht="16.2" x14ac:dyDescent="0.3"/>
    <row r="84" ht="16.2" x14ac:dyDescent="0.3"/>
    <row r="85" ht="16.2" x14ac:dyDescent="0.3"/>
    <row r="86" ht="16.2" x14ac:dyDescent="0.3"/>
    <row r="87" ht="16.2" x14ac:dyDescent="0.3"/>
    <row r="88" ht="16.2" x14ac:dyDescent="0.3"/>
    <row r="89" ht="16.2" x14ac:dyDescent="0.3"/>
    <row r="90" ht="16.2" x14ac:dyDescent="0.3"/>
    <row r="91" ht="16.2" x14ac:dyDescent="0.3"/>
    <row r="92" ht="16.2" x14ac:dyDescent="0.3"/>
    <row r="93" ht="16.2" x14ac:dyDescent="0.3"/>
    <row r="94" ht="16.2" x14ac:dyDescent="0.3"/>
    <row r="95" ht="16.2" x14ac:dyDescent="0.3"/>
  </sheetData>
  <sheetProtection selectLockedCells="1"/>
  <dataConsolidate/>
  <mergeCells count="19">
    <mergeCell ref="C78:E78"/>
    <mergeCell ref="C72:G72"/>
    <mergeCell ref="C73:G73"/>
    <mergeCell ref="C74:G74"/>
    <mergeCell ref="C75:G75"/>
    <mergeCell ref="C77:E77"/>
    <mergeCell ref="C68:G68"/>
    <mergeCell ref="C2:G2"/>
    <mergeCell ref="C3:G3"/>
    <mergeCell ref="C4:G4"/>
    <mergeCell ref="C5:G5"/>
    <mergeCell ref="C6:G6"/>
    <mergeCell ref="C64:G64"/>
    <mergeCell ref="C67:G67"/>
    <mergeCell ref="C63:G63"/>
    <mergeCell ref="C62:G62"/>
    <mergeCell ref="C65:G65"/>
    <mergeCell ref="C66:G66"/>
    <mergeCell ref="C7:G7"/>
  </mergeCells>
  <dataValidations xWindow="1195" yWindow="633" count="16">
    <dataValidation type="date" allowBlank="1" showInputMessage="1" showErrorMessage="1" errorTitle="Incorrect format" error="Please revise information according to specified format" promptTitle="Input date in specific format" prompt="YYYY-MM-DD" sqref="E24 E27 E30 E19:E20" xr:uid="{F8800322-AA7E-4331-9E06-6D5947305C1D}">
      <formula1>36161</formula1>
      <formula2>47848</formula2>
    </dataValidation>
    <dataValidation allowBlank="1" showInputMessage="1" showErrorMessage="1" promptTitle="EITI Report URL" prompt="Please insert direct URL to EITI Report (or report folder)." sqref="E25 E34" xr:uid="{C65CA56D-377E-4702-A9BF-B225A66D02F6}"/>
    <dataValidation allowBlank="1" showInputMessage="1" showErrorMessage="1" promptTitle="Entity name" prompt="Insert name of the organisation, company, or government agency here" sqref="E23" xr:uid="{00000000-0002-0000-0100-000004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5000000}">
      <formula1>0</formula1>
      <formula2>9999999999999990000</formula2>
    </dataValidation>
    <dataValidation allowBlank="1" showInputMessage="1" showErrorMessage="1" promptTitle="URL" prompt="Please insert direct URL to the reference document" sqref="E46" xr:uid="{4D2ABA4E-F97B-4744-98AC-EC39576AE8B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1" xr:uid="{5DD73E25-8898-41B4-B745-2A92CCEC7068}">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C821FEFA-DFCF-40D8-8246-EB0F476E2C8B}"/>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E34" xr:uid="{93883956-635E-425A-8EDF-4B4BB66068B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48F7CDB2-1CCA-4F17-A500-C0810AED8199}"/>
    <dataValidation type="whole" operator="greaterThanOrEqual" allowBlank="1" showInputMessage="1" showErrorMessage="1" errorTitle="Number" error="Please input a number in this cell" sqref="E42:E43" xr:uid="{BE4C30A4-913A-424A-83E0-F3633D1BE779}">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E192EF1E-9B5F-4EB1-BF02-36F681E971D7}">
      <formula1>Reporting_options_list</formula1>
    </dataValidation>
    <dataValidation allowBlank="1" showInputMessage="1" showErrorMessage="1" promptTitle="URL" prompt="Please input URL" sqref="E31" xr:uid="{97B8CAB1-C726-4263-96E6-64E40EFEF989}"/>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E34" xr:uid="{869B1086-07A8-49CE-958C-F3E4AEAB592F}">
      <formula1>#REF!</formula1>
    </dataValidation>
    <dataValidation type="whole" showInputMessage="1" showErrorMessage="1" sqref="F1 D14:D61 G18 E21:G21 E15:E18 E32:G32 E35:G36 E47 C33:C68 F8:F61 G1:G2 D61:G61 C1:C31 D8:G13 D1:E2 F69:F1048576 E52:G57" xr:uid="{D09E7034-0A68-488C-8B6C-257C98242EEB}">
      <formula1>999999</formula1>
      <formula2>99999999</formula2>
    </dataValidation>
    <dataValidation showInputMessage="1" showErrorMessage="1" sqref="C32" xr:uid="{3B195440-C157-4A9A-897D-85E53B314DB4}"/>
    <dataValidation type="list" allowBlank="1" showInputMessage="1" showErrorMessage="1" promptTitle="Choose from drop-down menu" prompt="Please select the relevant country from the drop-down menu" sqref="E14" xr:uid="{7A7F03FD-8067-4877-809A-FAAEC191674A}">
      <formula1>Countries_list</formula1>
    </dataValidation>
  </dataValidations>
  <hyperlinks>
    <hyperlink ref="C44" r:id="rId1" display="Reporting currency (ISO-4217)" xr:uid="{3F918DE8-E6E1-4830-805E-96AFBEFB916F}"/>
    <hyperlink ref="C47" r:id="rId2" location="r4-7" xr:uid="{51DB007D-E0B5-4FA0-A7A5-53C533F157EC}"/>
    <hyperlink ref="C7" r:id="rId3" xr:uid="{629C1DD5-0578-447B-BEDB-44D5374C75B4}"/>
    <hyperlink ref="C32" r:id="rId4" location="r7-2" display="Public debate (Requirement 7.1)" xr:uid="{00000000-0004-0000-0200-000026000000}"/>
    <hyperlink ref="E60" r:id="rId5" xr:uid="{4CB2CDCA-BF07-49BC-829D-DF7EC16C3A70}"/>
  </hyperlinks>
  <pageMargins left="0.25" right="0.25" top="0.75" bottom="0.75" header="0.3" footer="0.3"/>
  <pageSetup paperSize="8" fitToHeight="0" orientation="landscape" horizontalDpi="2400" verticalDpi="2400" r:id="rId6"/>
  <extLst>
    <ext xmlns:x14="http://schemas.microsoft.com/office/spreadsheetml/2009/9/main" uri="{CCE6A557-97BC-4b89-ADB6-D9C93CAAB3DF}">
      <x14:dataValidations xmlns:xm="http://schemas.microsoft.com/office/excel/2006/main" xWindow="1195" yWindow="633"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28"/>
  <sheetViews>
    <sheetView showGridLines="0" topLeftCell="A118" zoomScale="80" zoomScaleNormal="80" workbookViewId="0">
      <selection activeCell="D129" sqref="D129"/>
    </sheetView>
  </sheetViews>
  <sheetFormatPr defaultColWidth="4" defaultRowHeight="24" customHeight="1" x14ac:dyDescent="0.3"/>
  <cols>
    <col min="1" max="1" width="4" style="7"/>
    <col min="2" max="2" width="56.5546875" style="7" customWidth="1"/>
    <col min="3" max="3" width="4" style="7"/>
    <col min="4" max="4" width="50.5546875" style="7" customWidth="1"/>
    <col min="5" max="5" width="5.44140625" style="7" customWidth="1"/>
    <col min="6" max="6" width="50.5546875" style="7" customWidth="1"/>
    <col min="7" max="7" width="4" style="7"/>
    <col min="8" max="8" width="53.77734375" style="7" customWidth="1"/>
    <col min="9" max="15" width="4" style="7"/>
    <col min="16" max="16" width="42" style="7" bestFit="1" customWidth="1"/>
    <col min="17" max="16384" width="4" style="7"/>
  </cols>
  <sheetData>
    <row r="1" spans="2:16" ht="16.2" x14ac:dyDescent="0.3"/>
    <row r="2" spans="2:16" s="17" customFormat="1" ht="15" x14ac:dyDescent="0.3">
      <c r="B2" s="50" t="s">
        <v>1884</v>
      </c>
      <c r="C2" s="50"/>
      <c r="D2" s="50"/>
      <c r="E2" s="50"/>
      <c r="F2" s="50"/>
      <c r="G2" s="50"/>
      <c r="H2" s="50"/>
    </row>
    <row r="3" spans="2:16" s="193" customFormat="1" x14ac:dyDescent="0.3">
      <c r="B3" s="254" t="s">
        <v>1647</v>
      </c>
      <c r="C3" s="254"/>
      <c r="D3" s="254"/>
      <c r="E3" s="254"/>
      <c r="F3" s="254"/>
      <c r="G3" s="254"/>
      <c r="H3" s="254"/>
    </row>
    <row r="4" spans="2:16" s="17" customFormat="1" ht="17.100000000000001" customHeight="1" x14ac:dyDescent="0.3">
      <c r="B4" s="263" t="s">
        <v>1642</v>
      </c>
      <c r="C4" s="263"/>
      <c r="D4" s="263"/>
      <c r="E4" s="263"/>
      <c r="F4" s="263"/>
      <c r="G4" s="263"/>
      <c r="H4" s="263"/>
    </row>
    <row r="5" spans="2:16" s="17" customFormat="1" ht="15" x14ac:dyDescent="0.3">
      <c r="B5" s="256" t="s">
        <v>1885</v>
      </c>
      <c r="C5" s="256"/>
      <c r="D5" s="256"/>
      <c r="E5" s="256"/>
      <c r="F5" s="256"/>
      <c r="G5" s="256"/>
      <c r="H5" s="256"/>
    </row>
    <row r="6" spans="2:16" s="17" customFormat="1" ht="15" x14ac:dyDescent="0.35">
      <c r="B6" s="256" t="s">
        <v>1643</v>
      </c>
      <c r="C6" s="256"/>
      <c r="D6" s="256"/>
      <c r="E6" s="256"/>
      <c r="F6" s="256"/>
      <c r="G6" s="256"/>
      <c r="H6" s="256"/>
      <c r="P6" s="15"/>
    </row>
    <row r="7" spans="2:16" s="17" customFormat="1" ht="15" x14ac:dyDescent="0.3">
      <c r="B7" s="256" t="s">
        <v>1886</v>
      </c>
      <c r="C7" s="256"/>
      <c r="D7" s="256"/>
      <c r="E7" s="256"/>
      <c r="F7" s="256"/>
      <c r="G7" s="256"/>
      <c r="H7" s="256"/>
    </row>
    <row r="8" spans="2:16" s="17" customFormat="1" ht="17.100000000000001" customHeight="1" x14ac:dyDescent="0.3">
      <c r="B8" s="256" t="s">
        <v>1887</v>
      </c>
      <c r="C8" s="256"/>
      <c r="D8" s="256"/>
      <c r="E8" s="256"/>
      <c r="F8" s="256"/>
      <c r="G8" s="256"/>
      <c r="H8" s="256"/>
    </row>
    <row r="9" spans="2:16" s="17" customFormat="1" ht="15" customHeight="1" x14ac:dyDescent="0.35">
      <c r="B9" s="268" t="s">
        <v>1888</v>
      </c>
      <c r="C9" s="268"/>
      <c r="D9" s="268"/>
      <c r="E9" s="268"/>
      <c r="F9" s="268"/>
      <c r="G9" s="268"/>
      <c r="H9" s="268"/>
    </row>
    <row r="10" spans="2:16" s="17" customFormat="1" ht="15" customHeight="1" x14ac:dyDescent="0.35">
      <c r="E10" s="125"/>
      <c r="F10" s="125"/>
      <c r="G10" s="125"/>
      <c r="H10" s="125"/>
    </row>
    <row r="11" spans="2:16" s="17" customFormat="1" ht="16.2" x14ac:dyDescent="0.3">
      <c r="B11" s="54" t="s">
        <v>1951</v>
      </c>
      <c r="C11" s="20"/>
      <c r="D11" s="23" t="s">
        <v>1950</v>
      </c>
      <c r="E11" s="20"/>
      <c r="F11" s="24" t="s">
        <v>1653</v>
      </c>
      <c r="G11" s="7"/>
      <c r="P11" s="199"/>
    </row>
    <row r="12" spans="2:16" s="17" customFormat="1" ht="15" x14ac:dyDescent="0.3"/>
    <row r="13" spans="2:16" s="193" customFormat="1" x14ac:dyDescent="0.3">
      <c r="B13" s="16" t="s">
        <v>1640</v>
      </c>
      <c r="D13" s="194"/>
      <c r="F13" s="194"/>
    </row>
    <row r="14" spans="2:16" s="17" customFormat="1" ht="15" x14ac:dyDescent="0.3">
      <c r="B14" s="34" t="s">
        <v>1889</v>
      </c>
      <c r="D14" s="34"/>
      <c r="F14" s="34"/>
    </row>
    <row r="15" spans="2:16" s="17" customFormat="1" ht="15" x14ac:dyDescent="0.3">
      <c r="B15" s="37"/>
      <c r="D15" s="126"/>
      <c r="F15" s="126"/>
    </row>
    <row r="16" spans="2:16" s="215" customFormat="1" ht="18.600000000000001" x14ac:dyDescent="0.3">
      <c r="B16" s="216" t="s">
        <v>3</v>
      </c>
      <c r="D16" s="216" t="s">
        <v>4</v>
      </c>
      <c r="F16" s="216" t="s">
        <v>1611</v>
      </c>
      <c r="H16" s="217" t="s">
        <v>2</v>
      </c>
    </row>
    <row r="17" spans="1:16" s="17" customFormat="1" ht="32.25" customHeight="1" x14ac:dyDescent="0.3">
      <c r="B17" s="127" t="s">
        <v>1890</v>
      </c>
      <c r="D17" s="128"/>
      <c r="F17" s="128"/>
      <c r="H17" s="129"/>
    </row>
    <row r="18" spans="1:16" s="17" customFormat="1" ht="15" x14ac:dyDescent="0.3">
      <c r="B18" s="130" t="s">
        <v>1518</v>
      </c>
      <c r="D18" s="131"/>
      <c r="F18" s="131"/>
      <c r="H18" s="132"/>
    </row>
    <row r="19" spans="1:16" s="17" customFormat="1" ht="15" x14ac:dyDescent="0.3">
      <c r="B19" s="133" t="s">
        <v>1519</v>
      </c>
      <c r="D19" s="164" t="s">
        <v>1584</v>
      </c>
      <c r="F19" s="233" t="s">
        <v>1968</v>
      </c>
      <c r="H19" s="132"/>
    </row>
    <row r="20" spans="1:16" s="17" customFormat="1" ht="15" x14ac:dyDescent="0.3">
      <c r="B20" s="133" t="s">
        <v>1586</v>
      </c>
      <c r="D20" s="164" t="s">
        <v>1584</v>
      </c>
      <c r="F20" s="164" t="s">
        <v>1969</v>
      </c>
      <c r="H20" s="132"/>
    </row>
    <row r="21" spans="1:16" s="17" customFormat="1" ht="15" x14ac:dyDescent="0.3">
      <c r="B21" s="133" t="s">
        <v>1952</v>
      </c>
      <c r="D21" s="164" t="s">
        <v>1584</v>
      </c>
      <c r="F21" s="233" t="s">
        <v>1968</v>
      </c>
      <c r="H21" s="132"/>
      <c r="O21" s="199"/>
      <c r="P21" s="220"/>
    </row>
    <row r="22" spans="1:16" s="17" customFormat="1" ht="15" x14ac:dyDescent="0.3">
      <c r="B22" s="134" t="s">
        <v>1520</v>
      </c>
      <c r="D22" s="165" t="s">
        <v>1584</v>
      </c>
      <c r="F22" s="164" t="s">
        <v>1970</v>
      </c>
      <c r="H22" s="135"/>
    </row>
    <row r="23" spans="1:16" s="17" customFormat="1" ht="15" x14ac:dyDescent="0.3">
      <c r="B23" s="37"/>
      <c r="D23" s="126"/>
      <c r="F23" s="126"/>
    </row>
    <row r="24" spans="1:16" s="17" customFormat="1" ht="15" x14ac:dyDescent="0.3">
      <c r="B24" s="127" t="s">
        <v>1891</v>
      </c>
      <c r="D24" s="128"/>
      <c r="F24" s="128"/>
      <c r="H24" s="129"/>
    </row>
    <row r="25" spans="1:16" s="17" customFormat="1" ht="15" x14ac:dyDescent="0.3">
      <c r="B25" s="130" t="s">
        <v>1518</v>
      </c>
      <c r="D25" s="131"/>
      <c r="F25" s="131"/>
      <c r="H25" s="132"/>
    </row>
    <row r="26" spans="1:16" s="17" customFormat="1" ht="15" x14ac:dyDescent="0.3">
      <c r="B26" s="133" t="s">
        <v>1588</v>
      </c>
      <c r="D26" s="164" t="s">
        <v>1668</v>
      </c>
      <c r="F26" s="234" t="s">
        <v>1971</v>
      </c>
      <c r="H26" s="132"/>
    </row>
    <row r="27" spans="1:16" s="17" customFormat="1" ht="15" x14ac:dyDescent="0.3">
      <c r="A27" s="136"/>
      <c r="B27" s="137" t="s">
        <v>1671</v>
      </c>
      <c r="C27" s="138"/>
      <c r="D27" s="164" t="s">
        <v>1668</v>
      </c>
      <c r="F27" s="234" t="s">
        <v>1971</v>
      </c>
      <c r="H27" s="132"/>
    </row>
    <row r="28" spans="1:16" s="17" customFormat="1" ht="15" x14ac:dyDescent="0.3">
      <c r="B28" s="133" t="s">
        <v>1587</v>
      </c>
      <c r="D28" s="164" t="s">
        <v>1668</v>
      </c>
      <c r="F28" s="234" t="s">
        <v>1971</v>
      </c>
      <c r="H28" s="132"/>
    </row>
    <row r="29" spans="1:16" s="17" customFormat="1" ht="15" x14ac:dyDescent="0.3">
      <c r="B29" s="139" t="s">
        <v>1671</v>
      </c>
      <c r="C29" s="138"/>
      <c r="D29" s="164" t="s">
        <v>1668</v>
      </c>
      <c r="F29" s="234" t="s">
        <v>1971</v>
      </c>
      <c r="H29" s="132"/>
    </row>
    <row r="30" spans="1:16" s="17" customFormat="1" ht="15" x14ac:dyDescent="0.3">
      <c r="B30" s="133" t="s">
        <v>1589</v>
      </c>
      <c r="D30" s="164" t="s">
        <v>1668</v>
      </c>
      <c r="F30" s="234" t="s">
        <v>1971</v>
      </c>
      <c r="H30" s="132"/>
    </row>
    <row r="31" spans="1:16" s="17" customFormat="1" ht="45" x14ac:dyDescent="0.3">
      <c r="B31" s="140" t="s">
        <v>1670</v>
      </c>
      <c r="C31" s="138"/>
      <c r="D31" s="165" t="s">
        <v>1973</v>
      </c>
      <c r="F31" s="234" t="s">
        <v>1972</v>
      </c>
      <c r="H31" s="132"/>
    </row>
    <row r="32" spans="1:16" s="17" customFormat="1" ht="15" x14ac:dyDescent="0.3">
      <c r="B32" s="141"/>
      <c r="D32" s="126"/>
      <c r="F32" s="126"/>
      <c r="H32" s="142"/>
    </row>
    <row r="33" spans="2:15" s="17" customFormat="1" ht="15" x14ac:dyDescent="0.3">
      <c r="B33" s="127" t="s">
        <v>1892</v>
      </c>
      <c r="D33" s="143"/>
      <c r="F33" s="143"/>
      <c r="H33" s="129"/>
    </row>
    <row r="34" spans="2:15" s="17" customFormat="1" ht="15" x14ac:dyDescent="0.3">
      <c r="B34" s="130" t="s">
        <v>1341</v>
      </c>
      <c r="D34" s="164" t="s">
        <v>1668</v>
      </c>
      <c r="F34" s="164" t="s">
        <v>1974</v>
      </c>
      <c r="H34" s="132"/>
    </row>
    <row r="35" spans="2:15" s="17" customFormat="1" ht="30" x14ac:dyDescent="0.3">
      <c r="B35" s="130" t="s">
        <v>1342</v>
      </c>
      <c r="D35" s="164" t="s">
        <v>1584</v>
      </c>
      <c r="F35" s="164" t="s">
        <v>1975</v>
      </c>
      <c r="H35" s="132"/>
    </row>
    <row r="36" spans="2:15" s="17" customFormat="1" ht="15" x14ac:dyDescent="0.3">
      <c r="B36" s="144" t="s">
        <v>1343</v>
      </c>
      <c r="D36" s="164" t="s">
        <v>1000</v>
      </c>
      <c r="F36" s="164" t="str">
        <f>IF(D36=Lists!$K$4,"&lt; Input URL to data source &gt;",IF(D36=Lists!$K$5,"&lt; Reference section in EITI Report or URL &gt;",IF(D36=Lists!$K$6,"&lt; Reference evidence of non-applicability &gt;","")))</f>
        <v>&lt; Reference evidence of non-applicability &gt;</v>
      </c>
      <c r="H36" s="135"/>
    </row>
    <row r="37" spans="2:15" s="17" customFormat="1" ht="15" x14ac:dyDescent="0.3">
      <c r="B37" s="37"/>
      <c r="D37" s="126"/>
      <c r="F37" s="126"/>
    </row>
    <row r="38" spans="2:15" s="17" customFormat="1" ht="15" x14ac:dyDescent="0.3">
      <c r="B38" s="127" t="s">
        <v>1893</v>
      </c>
      <c r="D38" s="143"/>
      <c r="F38" s="143"/>
      <c r="H38" s="129"/>
    </row>
    <row r="39" spans="2:15" s="17" customFormat="1" ht="30" x14ac:dyDescent="0.3">
      <c r="B39" s="130" t="s">
        <v>1344</v>
      </c>
      <c r="D39" s="164" t="s">
        <v>1584</v>
      </c>
      <c r="F39" s="235" t="s">
        <v>1976</v>
      </c>
      <c r="H39" s="132"/>
    </row>
    <row r="40" spans="2:15" s="17" customFormat="1" ht="30" x14ac:dyDescent="0.3">
      <c r="B40" s="133" t="s">
        <v>1939</v>
      </c>
      <c r="D40" s="164" t="s">
        <v>1585</v>
      </c>
      <c r="F40" s="235" t="s">
        <v>1976</v>
      </c>
      <c r="H40" s="132"/>
      <c r="O40" s="199"/>
    </row>
    <row r="41" spans="2:15" s="17" customFormat="1" ht="15" x14ac:dyDescent="0.3">
      <c r="B41" s="130" t="s">
        <v>1590</v>
      </c>
      <c r="D41" s="164" t="s">
        <v>1585</v>
      </c>
      <c r="F41" s="164" t="s">
        <v>1977</v>
      </c>
      <c r="H41" s="132"/>
    </row>
    <row r="42" spans="2:15" s="17" customFormat="1" ht="30" x14ac:dyDescent="0.3">
      <c r="B42" s="130" t="s">
        <v>1591</v>
      </c>
      <c r="D42" s="164" t="s">
        <v>1584</v>
      </c>
      <c r="F42" s="164" t="s">
        <v>1975</v>
      </c>
      <c r="H42" s="132"/>
    </row>
    <row r="43" spans="2:15" s="17" customFormat="1" ht="15" x14ac:dyDescent="0.3">
      <c r="B43" s="144" t="s">
        <v>1592</v>
      </c>
      <c r="D43" s="165" t="s">
        <v>1000</v>
      </c>
      <c r="F43" s="164"/>
      <c r="H43" s="135"/>
    </row>
    <row r="44" spans="2:15" s="17" customFormat="1" ht="15" x14ac:dyDescent="0.3">
      <c r="B44" s="37"/>
      <c r="D44" s="126"/>
      <c r="F44" s="126"/>
    </row>
    <row r="45" spans="2:15" s="17" customFormat="1" ht="15" x14ac:dyDescent="0.3">
      <c r="B45" s="127" t="s">
        <v>1894</v>
      </c>
      <c r="D45" s="145"/>
      <c r="F45" s="145"/>
      <c r="H45" s="129"/>
    </row>
    <row r="46" spans="2:15" s="17" customFormat="1" ht="15" x14ac:dyDescent="0.3">
      <c r="B46" s="130" t="s">
        <v>1345</v>
      </c>
      <c r="D46" s="164" t="s">
        <v>1668</v>
      </c>
      <c r="F46" s="164" t="s">
        <v>1978</v>
      </c>
      <c r="H46" s="132"/>
    </row>
    <row r="47" spans="2:15" s="17" customFormat="1" ht="15" x14ac:dyDescent="0.3">
      <c r="B47" s="133" t="s">
        <v>1660</v>
      </c>
      <c r="D47" s="164" t="s">
        <v>1668</v>
      </c>
      <c r="F47" s="164" t="s">
        <v>1978</v>
      </c>
      <c r="H47" s="132"/>
    </row>
    <row r="48" spans="2:15" s="17" customFormat="1" ht="45" x14ac:dyDescent="0.3">
      <c r="B48" s="144" t="s">
        <v>1346</v>
      </c>
      <c r="D48" s="164" t="s">
        <v>1668</v>
      </c>
      <c r="F48" s="165" t="s">
        <v>1979</v>
      </c>
      <c r="H48" s="135"/>
    </row>
    <row r="49" spans="2:8" s="17" customFormat="1" ht="15" x14ac:dyDescent="0.3">
      <c r="B49" s="37"/>
      <c r="D49" s="126"/>
      <c r="F49" s="126"/>
    </row>
    <row r="50" spans="2:8" s="17" customFormat="1" ht="15" x14ac:dyDescent="0.3">
      <c r="B50" s="127" t="s">
        <v>1895</v>
      </c>
      <c r="D50" s="145"/>
      <c r="F50" s="145"/>
      <c r="H50" s="129"/>
    </row>
    <row r="51" spans="2:8" s="17" customFormat="1" ht="30" x14ac:dyDescent="0.3">
      <c r="B51" s="146" t="s">
        <v>1347</v>
      </c>
      <c r="D51" s="164" t="s">
        <v>1584</v>
      </c>
      <c r="F51" s="235" t="s">
        <v>1981</v>
      </c>
      <c r="H51" s="132"/>
    </row>
    <row r="52" spans="2:8" s="17" customFormat="1" ht="45" x14ac:dyDescent="0.3">
      <c r="B52" s="147" t="s">
        <v>1938</v>
      </c>
      <c r="D52" s="164" t="s">
        <v>1584</v>
      </c>
      <c r="F52" s="235" t="s">
        <v>1981</v>
      </c>
      <c r="H52" s="132"/>
    </row>
    <row r="53" spans="2:8" s="17" customFormat="1" ht="36" customHeight="1" x14ac:dyDescent="0.3">
      <c r="B53" s="148" t="s">
        <v>1937</v>
      </c>
      <c r="D53" s="165" t="s">
        <v>1584</v>
      </c>
      <c r="F53" s="236" t="s">
        <v>1980</v>
      </c>
      <c r="H53" s="135"/>
    </row>
    <row r="54" spans="2:8" s="17" customFormat="1" ht="15" x14ac:dyDescent="0.3">
      <c r="B54" s="37"/>
      <c r="D54" s="126"/>
      <c r="F54" s="126"/>
    </row>
    <row r="55" spans="2:8" s="17" customFormat="1" ht="15" x14ac:dyDescent="0.3">
      <c r="B55" s="127" t="s">
        <v>1896</v>
      </c>
      <c r="D55" s="145"/>
      <c r="F55" s="145"/>
      <c r="H55" s="129"/>
    </row>
    <row r="56" spans="2:8" s="17" customFormat="1" ht="30" x14ac:dyDescent="0.3">
      <c r="B56" s="149" t="s">
        <v>1593</v>
      </c>
      <c r="D56" s="164" t="s">
        <v>1584</v>
      </c>
      <c r="F56" s="165" t="s">
        <v>1982</v>
      </c>
      <c r="H56" s="135"/>
    </row>
    <row r="57" spans="2:8" s="17" customFormat="1" ht="15" x14ac:dyDescent="0.3">
      <c r="B57" s="37"/>
      <c r="D57" s="126"/>
      <c r="F57" s="126"/>
    </row>
    <row r="58" spans="2:8" s="17" customFormat="1" ht="15" x14ac:dyDescent="0.3">
      <c r="B58" s="127" t="s">
        <v>1941</v>
      </c>
      <c r="D58" s="145"/>
      <c r="F58" s="145"/>
      <c r="H58" s="129"/>
    </row>
    <row r="59" spans="2:8" s="17" customFormat="1" ht="15" x14ac:dyDescent="0.3">
      <c r="B59" s="221" t="s">
        <v>1940</v>
      </c>
      <c r="D59" s="200"/>
      <c r="F59" s="200"/>
      <c r="H59" s="132"/>
    </row>
    <row r="60" spans="2:8" s="17" customFormat="1" ht="15" x14ac:dyDescent="0.3">
      <c r="B60" s="146" t="s">
        <v>1349</v>
      </c>
      <c r="D60" s="164" t="s">
        <v>1584</v>
      </c>
      <c r="F60" s="164" t="s">
        <v>1983</v>
      </c>
      <c r="H60" s="132"/>
    </row>
    <row r="61" spans="2:8" s="17" customFormat="1" ht="15" x14ac:dyDescent="0.3">
      <c r="B61" s="146" t="s">
        <v>1350</v>
      </c>
      <c r="D61" s="164" t="s">
        <v>1584</v>
      </c>
      <c r="F61" s="164" t="s">
        <v>1983</v>
      </c>
      <c r="H61" s="132"/>
    </row>
    <row r="62" spans="2:8" s="17" customFormat="1" ht="15" x14ac:dyDescent="0.3">
      <c r="B62" s="166" t="s">
        <v>1697</v>
      </c>
      <c r="D62" s="237">
        <v>5651401</v>
      </c>
      <c r="F62" s="164" t="s">
        <v>1984</v>
      </c>
      <c r="H62" s="132"/>
    </row>
    <row r="63" spans="2:8" s="17" customFormat="1" ht="15" x14ac:dyDescent="0.3">
      <c r="B63" s="147" t="str">
        <f>LEFT(B62,SEARCH(",",B62))&amp;" value"</f>
        <v>Crude oil (2709), value</v>
      </c>
      <c r="D63" s="164"/>
      <c r="F63" s="164"/>
      <c r="H63" s="132"/>
    </row>
    <row r="64" spans="2:8" s="17" customFormat="1" ht="15" x14ac:dyDescent="0.3">
      <c r="B64" s="166" t="s">
        <v>1721</v>
      </c>
      <c r="D64" s="164"/>
      <c r="F64" s="164"/>
      <c r="H64" s="132"/>
    </row>
    <row r="65" spans="2:8" s="17" customFormat="1" ht="15" x14ac:dyDescent="0.3">
      <c r="B65" s="147" t="str">
        <f>LEFT(B64,SEARCH(",",B64))&amp;" value"</f>
        <v>Natural gas (2711), value</v>
      </c>
      <c r="D65" s="164"/>
      <c r="F65" s="164"/>
      <c r="H65" s="132"/>
    </row>
    <row r="66" spans="2:8" s="17" customFormat="1" ht="15" x14ac:dyDescent="0.3">
      <c r="B66" s="166" t="s">
        <v>1702</v>
      </c>
      <c r="D66" s="237">
        <v>32955</v>
      </c>
      <c r="F66" s="164" t="s">
        <v>349</v>
      </c>
      <c r="H66" s="132"/>
    </row>
    <row r="67" spans="2:8" s="17" customFormat="1" ht="15" x14ac:dyDescent="0.3">
      <c r="B67" s="147" t="str">
        <f>LEFT(B66,SEARCH(",",B66))&amp;" value"</f>
        <v>Gold (7108), value</v>
      </c>
      <c r="D67" s="164"/>
      <c r="F67" s="164"/>
      <c r="H67" s="132"/>
    </row>
    <row r="68" spans="2:8" s="17" customFormat="1" ht="15" x14ac:dyDescent="0.3">
      <c r="B68" s="166" t="s">
        <v>1745</v>
      </c>
      <c r="D68" s="164"/>
      <c r="F68" s="164"/>
      <c r="H68" s="132"/>
    </row>
    <row r="69" spans="2:8" s="17" customFormat="1" ht="15" x14ac:dyDescent="0.3">
      <c r="B69" s="147" t="str">
        <f>LEFT(B68,SEARCH(",",B68))&amp;" value"</f>
        <v>Silver (7106), value</v>
      </c>
      <c r="D69" s="164"/>
      <c r="F69" s="164"/>
      <c r="H69" s="132"/>
    </row>
    <row r="70" spans="2:8" s="17" customFormat="1" ht="15" x14ac:dyDescent="0.3">
      <c r="B70" s="166" t="s">
        <v>1692</v>
      </c>
      <c r="D70" s="164"/>
      <c r="F70" s="164"/>
      <c r="H70" s="132"/>
    </row>
    <row r="71" spans="2:8" s="17" customFormat="1" ht="15" x14ac:dyDescent="0.3">
      <c r="B71" s="147" t="str">
        <f>LEFT(B70,SEARCH(",",B70))&amp;" value"</f>
        <v>Coal (2701), value</v>
      </c>
      <c r="D71" s="164"/>
      <c r="F71" s="164"/>
      <c r="H71" s="132"/>
    </row>
    <row r="72" spans="2:8" s="17" customFormat="1" ht="15" x14ac:dyDescent="0.3">
      <c r="B72" s="166" t="s">
        <v>1696</v>
      </c>
      <c r="D72" s="164"/>
      <c r="F72" s="164"/>
      <c r="H72" s="132"/>
    </row>
    <row r="73" spans="2:8" s="17" customFormat="1" ht="15" x14ac:dyDescent="0.3">
      <c r="B73" s="147" t="str">
        <f>LEFT(B72,SEARCH(",",B72))&amp;" value"</f>
        <v>Copper (2603), value</v>
      </c>
      <c r="D73" s="164"/>
      <c r="F73" s="164"/>
      <c r="H73" s="132"/>
    </row>
    <row r="74" spans="2:8" s="17" customFormat="1" ht="15" x14ac:dyDescent="0.3">
      <c r="B74" s="166" t="s">
        <v>1427</v>
      </c>
      <c r="D74" s="164"/>
      <c r="F74" s="164"/>
      <c r="H74" s="132"/>
    </row>
    <row r="75" spans="2:8" s="17" customFormat="1" ht="15" x14ac:dyDescent="0.3">
      <c r="B75" s="147" t="str">
        <f>LEFT(B74,SEARCH(",",B74))&amp;" value"</f>
        <v>Add commodities here, value</v>
      </c>
      <c r="D75" s="164"/>
      <c r="F75" s="164"/>
      <c r="H75" s="132"/>
    </row>
    <row r="76" spans="2:8" s="17" customFormat="1" ht="15" x14ac:dyDescent="0.3">
      <c r="B76" s="166" t="s">
        <v>1427</v>
      </c>
      <c r="D76" s="164"/>
      <c r="F76" s="164"/>
      <c r="H76" s="132"/>
    </row>
    <row r="77" spans="2:8" s="17" customFormat="1" ht="15" x14ac:dyDescent="0.3">
      <c r="B77" s="148" t="str">
        <f>LEFT(B76,SEARCH(",",B76))&amp;" value"</f>
        <v>Add commodities here, value</v>
      </c>
      <c r="D77" s="165"/>
      <c r="F77" s="165"/>
      <c r="H77" s="135"/>
    </row>
    <row r="78" spans="2:8" s="17" customFormat="1" ht="15" x14ac:dyDescent="0.3">
      <c r="B78" s="37"/>
      <c r="D78" s="126"/>
      <c r="F78" s="126"/>
    </row>
    <row r="79" spans="2:8" s="17" customFormat="1" ht="15" x14ac:dyDescent="0.3">
      <c r="B79" s="127" t="s">
        <v>1897</v>
      </c>
      <c r="D79" s="145"/>
      <c r="F79" s="145"/>
      <c r="H79" s="129"/>
    </row>
    <row r="80" spans="2:8" s="17" customFormat="1" ht="15" x14ac:dyDescent="0.3">
      <c r="B80" s="146" t="s">
        <v>1348</v>
      </c>
      <c r="D80" s="164" t="s">
        <v>1584</v>
      </c>
      <c r="F80" s="164" t="s">
        <v>1983</v>
      </c>
      <c r="H80" s="132"/>
    </row>
    <row r="81" spans="2:8" s="17" customFormat="1" ht="15" x14ac:dyDescent="0.3">
      <c r="B81" s="146" t="s">
        <v>1351</v>
      </c>
      <c r="D81" s="164" t="s">
        <v>1584</v>
      </c>
      <c r="F81" s="164" t="s">
        <v>1983</v>
      </c>
      <c r="H81" s="132"/>
    </row>
    <row r="82" spans="2:8" s="17" customFormat="1" ht="15" x14ac:dyDescent="0.3">
      <c r="B82" s="166" t="s">
        <v>1697</v>
      </c>
      <c r="D82" s="237">
        <v>2615958</v>
      </c>
      <c r="F82" s="164" t="s">
        <v>1984</v>
      </c>
      <c r="H82" s="132"/>
    </row>
    <row r="83" spans="2:8" s="17" customFormat="1" ht="15" x14ac:dyDescent="0.3">
      <c r="B83" s="147" t="str">
        <f>LEFT(B82,SEARCH(",",B82))&amp;" value"</f>
        <v>Crude oil (2709), value</v>
      </c>
      <c r="D83" s="237">
        <v>202473006</v>
      </c>
      <c r="F83" s="164" t="s">
        <v>1199</v>
      </c>
      <c r="H83" s="132"/>
    </row>
    <row r="84" spans="2:8" s="17" customFormat="1" ht="15" x14ac:dyDescent="0.3">
      <c r="B84" s="166" t="s">
        <v>1721</v>
      </c>
      <c r="D84" s="164"/>
      <c r="F84" s="164"/>
      <c r="H84" s="132"/>
    </row>
    <row r="85" spans="2:8" s="17" customFormat="1" ht="15" x14ac:dyDescent="0.3">
      <c r="B85" s="147" t="str">
        <f>LEFT(B84,SEARCH(",",B84))&amp;" value"</f>
        <v>Natural gas (2711), value</v>
      </c>
      <c r="D85" s="164"/>
      <c r="F85" s="164"/>
      <c r="H85" s="132"/>
    </row>
    <row r="86" spans="2:8" s="17" customFormat="1" ht="15" x14ac:dyDescent="0.3">
      <c r="B86" s="166" t="s">
        <v>1702</v>
      </c>
      <c r="D86" s="237">
        <v>31980</v>
      </c>
      <c r="F86" s="164" t="s">
        <v>1431</v>
      </c>
      <c r="H86" s="132"/>
    </row>
    <row r="87" spans="2:8" s="17" customFormat="1" ht="15" x14ac:dyDescent="0.3">
      <c r="B87" s="147" t="str">
        <f>LEFT(B86,SEARCH(",",B86))&amp;" value"</f>
        <v>Gold (7108), value</v>
      </c>
      <c r="D87" s="237">
        <v>1792000</v>
      </c>
      <c r="F87" s="164" t="s">
        <v>1199</v>
      </c>
      <c r="H87" s="132"/>
    </row>
    <row r="88" spans="2:8" s="17" customFormat="1" ht="15" x14ac:dyDescent="0.3">
      <c r="B88" s="166" t="s">
        <v>1745</v>
      </c>
      <c r="D88" s="164"/>
      <c r="F88" s="164"/>
      <c r="H88" s="132"/>
    </row>
    <row r="89" spans="2:8" s="17" customFormat="1" ht="15" x14ac:dyDescent="0.3">
      <c r="B89" s="147" t="str">
        <f>LEFT(B88,SEARCH(",",B88))&amp;" value"</f>
        <v>Silver (7106), value</v>
      </c>
      <c r="D89" s="164"/>
      <c r="F89" s="164"/>
      <c r="H89" s="132"/>
    </row>
    <row r="90" spans="2:8" s="17" customFormat="1" ht="15" x14ac:dyDescent="0.3">
      <c r="B90" s="166" t="s">
        <v>1692</v>
      </c>
      <c r="D90" s="164"/>
      <c r="F90" s="164"/>
      <c r="H90" s="132"/>
    </row>
    <row r="91" spans="2:8" s="17" customFormat="1" ht="15" x14ac:dyDescent="0.3">
      <c r="B91" s="147" t="str">
        <f>LEFT(B90,SEARCH(",",B90))&amp;" value"</f>
        <v>Coal (2701), value</v>
      </c>
      <c r="D91" s="164"/>
      <c r="F91" s="164"/>
      <c r="H91" s="132"/>
    </row>
    <row r="92" spans="2:8" s="17" customFormat="1" ht="15" x14ac:dyDescent="0.3">
      <c r="B92" s="166" t="s">
        <v>1696</v>
      </c>
      <c r="D92" s="164"/>
      <c r="F92" s="164"/>
      <c r="H92" s="132"/>
    </row>
    <row r="93" spans="2:8" s="17" customFormat="1" ht="15" x14ac:dyDescent="0.3">
      <c r="B93" s="147" t="str">
        <f>LEFT(B92,SEARCH(",",B92))&amp;" value"</f>
        <v>Copper (2603), value</v>
      </c>
      <c r="D93" s="164"/>
      <c r="F93" s="164"/>
      <c r="H93" s="132"/>
    </row>
    <row r="94" spans="2:8" s="17" customFormat="1" ht="15" x14ac:dyDescent="0.3">
      <c r="B94" s="166" t="s">
        <v>1427</v>
      </c>
      <c r="D94" s="164"/>
      <c r="F94" s="164"/>
      <c r="H94" s="132"/>
    </row>
    <row r="95" spans="2:8" s="17" customFormat="1" ht="15" x14ac:dyDescent="0.3">
      <c r="B95" s="147" t="str">
        <f>LEFT(B94,SEARCH(",",B94))&amp;" value"</f>
        <v>Add commodities here, value</v>
      </c>
      <c r="D95" s="164"/>
      <c r="F95" s="164"/>
      <c r="H95" s="132"/>
    </row>
    <row r="96" spans="2:8" s="17" customFormat="1" ht="15" x14ac:dyDescent="0.3">
      <c r="B96" s="166" t="s">
        <v>1427</v>
      </c>
      <c r="D96" s="164"/>
      <c r="F96" s="164"/>
      <c r="H96" s="132"/>
    </row>
    <row r="97" spans="2:16" s="17" customFormat="1" ht="15" x14ac:dyDescent="0.3">
      <c r="B97" s="148" t="str">
        <f>LEFT(B96,SEARCH(",",B96))&amp;" value"</f>
        <v>Add commodities here, value</v>
      </c>
      <c r="D97" s="165"/>
      <c r="F97" s="165"/>
      <c r="H97" s="135"/>
    </row>
    <row r="98" spans="2:16" s="17" customFormat="1" ht="15" x14ac:dyDescent="0.3">
      <c r="B98" s="37"/>
      <c r="D98" s="126"/>
      <c r="F98" s="126"/>
    </row>
    <row r="99" spans="2:16" s="17" customFormat="1" ht="15" x14ac:dyDescent="0.3">
      <c r="B99" s="127" t="s">
        <v>1898</v>
      </c>
      <c r="D99" s="145"/>
      <c r="F99" s="150"/>
      <c r="H99" s="129"/>
    </row>
    <row r="100" spans="2:16" s="17" customFormat="1" ht="30" x14ac:dyDescent="0.3">
      <c r="B100" s="146" t="s">
        <v>1594</v>
      </c>
      <c r="D100" s="164" t="s">
        <v>1668</v>
      </c>
      <c r="F100" s="164" t="s">
        <v>1985</v>
      </c>
      <c r="H100" s="132"/>
    </row>
    <row r="101" spans="2:16" s="17" customFormat="1" ht="30" x14ac:dyDescent="0.3">
      <c r="B101" s="151" t="s">
        <v>1595</v>
      </c>
      <c r="D101" s="164" t="s">
        <v>1668</v>
      </c>
      <c r="F101" s="164" t="s">
        <v>1985</v>
      </c>
      <c r="H101" s="132"/>
    </row>
    <row r="102" spans="2:16" s="17" customFormat="1" ht="30" x14ac:dyDescent="0.3">
      <c r="B102" s="152" t="s">
        <v>1608</v>
      </c>
      <c r="D102" s="153">
        <f>SUM('Part 5 - Company data'!J25/'Part 4 - Government revenues'!J39)</f>
        <v>0.6790242666666666</v>
      </c>
      <c r="F102" s="154" t="s">
        <v>1942</v>
      </c>
      <c r="H102" s="135"/>
      <c r="P102" s="199"/>
    </row>
    <row r="103" spans="2:16" s="17" customFormat="1" ht="15" x14ac:dyDescent="0.3">
      <c r="B103" s="37"/>
      <c r="D103" s="126"/>
      <c r="F103" s="126"/>
    </row>
    <row r="104" spans="2:16" s="17" customFormat="1" ht="15" x14ac:dyDescent="0.3">
      <c r="B104" s="127" t="s">
        <v>1899</v>
      </c>
      <c r="D104" s="150"/>
      <c r="F104" s="150"/>
      <c r="H104" s="129"/>
    </row>
    <row r="105" spans="2:16" s="17" customFormat="1" ht="30" x14ac:dyDescent="0.3">
      <c r="B105" s="151" t="s">
        <v>1835</v>
      </c>
      <c r="D105" s="164" t="s">
        <v>1668</v>
      </c>
      <c r="F105" s="164" t="s">
        <v>1988</v>
      </c>
      <c r="H105" s="132"/>
    </row>
    <row r="106" spans="2:16" s="17" customFormat="1" ht="15" x14ac:dyDescent="0.3">
      <c r="B106" s="202" t="s">
        <v>1842</v>
      </c>
      <c r="C106" s="203"/>
      <c r="D106" s="128"/>
      <c r="E106" s="203"/>
      <c r="F106" s="128"/>
      <c r="H106" s="132"/>
    </row>
    <row r="107" spans="2:16" s="17" customFormat="1" ht="15" x14ac:dyDescent="0.3">
      <c r="B107" s="166" t="s">
        <v>1697</v>
      </c>
      <c r="D107" s="164">
        <v>0</v>
      </c>
      <c r="F107" s="164" t="s">
        <v>1428</v>
      </c>
      <c r="H107" s="132"/>
    </row>
    <row r="108" spans="2:16" s="17" customFormat="1" ht="15" x14ac:dyDescent="0.3">
      <c r="B108" s="166" t="s">
        <v>1721</v>
      </c>
      <c r="D108" s="164"/>
      <c r="F108" s="164" t="s">
        <v>1429</v>
      </c>
      <c r="H108" s="132"/>
    </row>
    <row r="109" spans="2:16" s="17" customFormat="1" ht="15" x14ac:dyDescent="0.3">
      <c r="B109" s="204" t="s">
        <v>1427</v>
      </c>
      <c r="C109" s="157"/>
      <c r="D109" s="165"/>
      <c r="E109" s="157"/>
      <c r="F109" s="165" t="s">
        <v>1430</v>
      </c>
      <c r="H109" s="132"/>
    </row>
    <row r="110" spans="2:16" s="17" customFormat="1" ht="15" x14ac:dyDescent="0.3">
      <c r="B110" s="202" t="s">
        <v>1843</v>
      </c>
      <c r="C110" s="203"/>
      <c r="D110" s="128"/>
      <c r="E110" s="203"/>
      <c r="F110" s="128"/>
      <c r="H110" s="132"/>
    </row>
    <row r="111" spans="2:16" s="17" customFormat="1" ht="15" x14ac:dyDescent="0.3">
      <c r="B111" s="166" t="s">
        <v>1697</v>
      </c>
      <c r="D111" s="164"/>
      <c r="F111" s="164"/>
      <c r="H111" s="132"/>
    </row>
    <row r="112" spans="2:16" s="17" customFormat="1" ht="15" x14ac:dyDescent="0.3">
      <c r="B112" s="147" t="str">
        <f>LEFT(B111,SEARCH(",",B111))&amp;" value"</f>
        <v>Crude oil (2709), value</v>
      </c>
      <c r="D112" s="164"/>
      <c r="F112" s="164"/>
      <c r="H112" s="132"/>
    </row>
    <row r="113" spans="2:8" s="17" customFormat="1" ht="15" x14ac:dyDescent="0.3">
      <c r="B113" s="166" t="s">
        <v>1721</v>
      </c>
      <c r="D113" s="164"/>
      <c r="F113" s="164"/>
      <c r="H113" s="132"/>
    </row>
    <row r="114" spans="2:8" s="17" customFormat="1" ht="15" x14ac:dyDescent="0.3">
      <c r="B114" s="147" t="str">
        <f>LEFT(B113,SEARCH(",",B113))&amp;" value"</f>
        <v>Natural gas (2711), value</v>
      </c>
      <c r="D114" s="164"/>
      <c r="F114" s="164"/>
      <c r="H114" s="132"/>
    </row>
    <row r="115" spans="2:8" s="17" customFormat="1" ht="15" x14ac:dyDescent="0.3">
      <c r="B115" s="166" t="s">
        <v>1427</v>
      </c>
      <c r="D115" s="164"/>
      <c r="F115" s="164"/>
      <c r="H115" s="132"/>
    </row>
    <row r="116" spans="2:8" s="17" customFormat="1" ht="15" x14ac:dyDescent="0.3">
      <c r="B116" s="147" t="str">
        <f>LEFT(B115,SEARCH(",",B115))&amp;" value"</f>
        <v>Add commodities here, value</v>
      </c>
      <c r="D116" s="164"/>
      <c r="F116" s="164"/>
      <c r="H116" s="132"/>
    </row>
    <row r="117" spans="2:8" s="17" customFormat="1" ht="30" x14ac:dyDescent="0.3">
      <c r="B117" s="201" t="s">
        <v>1844</v>
      </c>
      <c r="C117" s="157"/>
      <c r="D117" s="165"/>
      <c r="E117" s="157"/>
      <c r="F117" s="165"/>
      <c r="G117" s="157"/>
      <c r="H117" s="135"/>
    </row>
    <row r="118" spans="2:8" s="17" customFormat="1" ht="15" x14ac:dyDescent="0.3">
      <c r="B118" s="37"/>
      <c r="F118" s="26"/>
    </row>
    <row r="119" spans="2:8" s="17" customFormat="1" ht="16.05" customHeight="1" x14ac:dyDescent="0.3">
      <c r="B119" s="127" t="s">
        <v>1900</v>
      </c>
      <c r="D119" s="150"/>
      <c r="F119" s="150"/>
      <c r="H119" s="129"/>
    </row>
    <row r="120" spans="2:8" s="17" customFormat="1" ht="30" x14ac:dyDescent="0.3">
      <c r="B120" s="151" t="s">
        <v>1599</v>
      </c>
      <c r="D120" s="164" t="s">
        <v>1668</v>
      </c>
      <c r="F120" s="164" t="s">
        <v>1986</v>
      </c>
      <c r="H120" s="132"/>
    </row>
    <row r="121" spans="2:8" s="17" customFormat="1" ht="30.75" customHeight="1" x14ac:dyDescent="0.3">
      <c r="B121" s="156" t="s">
        <v>1596</v>
      </c>
      <c r="D121" s="238">
        <v>7815011</v>
      </c>
      <c r="F121" s="165" t="s">
        <v>1178</v>
      </c>
      <c r="H121" s="135"/>
    </row>
    <row r="122" spans="2:8" s="17" customFormat="1" ht="15" x14ac:dyDescent="0.3">
      <c r="B122" s="37"/>
      <c r="D122" s="126"/>
      <c r="F122" s="26"/>
    </row>
    <row r="123" spans="2:8" s="17" customFormat="1" ht="15" x14ac:dyDescent="0.3">
      <c r="B123" s="127" t="s">
        <v>1901</v>
      </c>
      <c r="D123" s="150"/>
      <c r="F123" s="150"/>
      <c r="H123" s="129"/>
    </row>
    <row r="124" spans="2:8" s="17" customFormat="1" ht="30" x14ac:dyDescent="0.3">
      <c r="B124" s="151" t="s">
        <v>1600</v>
      </c>
      <c r="D124" s="164" t="s">
        <v>1000</v>
      </c>
      <c r="F124" s="164" t="s">
        <v>1987</v>
      </c>
      <c r="H124" s="132"/>
    </row>
    <row r="125" spans="2:8" s="17" customFormat="1" ht="30.75" customHeight="1" x14ac:dyDescent="0.3">
      <c r="B125" s="156" t="s">
        <v>1597</v>
      </c>
      <c r="D125" s="165"/>
      <c r="F125" s="165"/>
      <c r="H125" s="135"/>
    </row>
    <row r="126" spans="2:8" s="17" customFormat="1" ht="15" x14ac:dyDescent="0.3">
      <c r="B126" s="37"/>
      <c r="D126" s="126"/>
      <c r="F126" s="26"/>
    </row>
    <row r="127" spans="2:8" s="17" customFormat="1" ht="15" x14ac:dyDescent="0.3">
      <c r="B127" s="127" t="s">
        <v>1902</v>
      </c>
      <c r="D127" s="150"/>
      <c r="F127" s="150"/>
      <c r="H127" s="129"/>
    </row>
    <row r="128" spans="2:8" s="17" customFormat="1" ht="30" x14ac:dyDescent="0.3">
      <c r="B128" s="151" t="s">
        <v>1602</v>
      </c>
      <c r="D128" s="164" t="s">
        <v>1668</v>
      </c>
      <c r="F128" s="164" t="s">
        <v>1989</v>
      </c>
      <c r="H128" s="132"/>
    </row>
    <row r="129" spans="2:8" s="17" customFormat="1" ht="15" x14ac:dyDescent="0.3">
      <c r="B129" s="156" t="s">
        <v>1598</v>
      </c>
      <c r="D129" s="238">
        <v>1452256000</v>
      </c>
      <c r="F129" s="165" t="s">
        <v>1178</v>
      </c>
      <c r="H129" s="135"/>
    </row>
    <row r="130" spans="2:8" s="17" customFormat="1" ht="15" x14ac:dyDescent="0.3">
      <c r="B130" s="37"/>
      <c r="D130" s="126"/>
      <c r="F130" s="26"/>
    </row>
    <row r="131" spans="2:8" s="17" customFormat="1" ht="15" x14ac:dyDescent="0.3">
      <c r="B131" s="127" t="s">
        <v>1903</v>
      </c>
      <c r="D131" s="150"/>
      <c r="F131" s="150"/>
      <c r="H131" s="129"/>
    </row>
    <row r="132" spans="2:8" s="17" customFormat="1" ht="30" x14ac:dyDescent="0.3">
      <c r="B132" s="151" t="str">
        <f>"Does the government disclose information on"&amp;RIGHT(B131,LEN(B131)-SEARCH(":",B131,1))&amp;"?"</f>
        <v>Does the government disclose information on Direct subnational payments?</v>
      </c>
      <c r="D132" s="164" t="s">
        <v>1000</v>
      </c>
      <c r="F132" s="235" t="s">
        <v>1990</v>
      </c>
      <c r="H132" s="132"/>
    </row>
    <row r="133" spans="2:8" s="17" customFormat="1" ht="15" x14ac:dyDescent="0.3">
      <c r="B133" s="156" t="s">
        <v>1601</v>
      </c>
      <c r="D133" s="165"/>
      <c r="F133" s="165"/>
      <c r="H133" s="135"/>
    </row>
    <row r="134" spans="2:8" s="17" customFormat="1" ht="15" x14ac:dyDescent="0.3">
      <c r="B134" s="37"/>
      <c r="D134" s="126"/>
      <c r="F134" s="26"/>
    </row>
    <row r="135" spans="2:8" s="17" customFormat="1" ht="15" x14ac:dyDescent="0.3">
      <c r="B135" s="127" t="s">
        <v>1904</v>
      </c>
      <c r="D135" s="150"/>
      <c r="F135" s="26"/>
      <c r="H135" s="129"/>
    </row>
    <row r="136" spans="2:8" s="17" customFormat="1" ht="30" x14ac:dyDescent="0.3">
      <c r="B136" s="152" t="s">
        <v>1517</v>
      </c>
      <c r="D136" s="224" t="str">
        <f>IFERROR(IF(_xlfn.DAYS('Part 1 - About'!$E$24,'Part 1 - About'!#REF!)/365&gt;0,_xlfn.DAYS('Part 1 - About'!$E$24,'Part 1 - About'!#REF!)/365,_xlfn.DAYS('Part 1 - About'!$E$27,'Part 1 - About'!#REF!)/365),"Automatically completed using the 1. About sheet")</f>
        <v>Automatically completed using the 1. About sheet</v>
      </c>
      <c r="F136" s="26"/>
      <c r="H136" s="135"/>
    </row>
    <row r="137" spans="2:8" s="17" customFormat="1" ht="15" x14ac:dyDescent="0.3">
      <c r="B137" s="37"/>
      <c r="D137" s="126"/>
      <c r="F137" s="26"/>
    </row>
    <row r="138" spans="2:8" s="17" customFormat="1" ht="15" x14ac:dyDescent="0.3">
      <c r="B138" s="127" t="s">
        <v>1905</v>
      </c>
      <c r="D138" s="150"/>
      <c r="F138" s="150"/>
      <c r="H138" s="129"/>
    </row>
    <row r="139" spans="2:8" s="17" customFormat="1" ht="45" x14ac:dyDescent="0.3">
      <c r="B139" s="146" t="s">
        <v>1659</v>
      </c>
      <c r="D139" s="164" t="s">
        <v>1668</v>
      </c>
      <c r="F139" s="164" t="s">
        <v>1991</v>
      </c>
      <c r="H139" s="132"/>
    </row>
    <row r="140" spans="2:8" s="17" customFormat="1" ht="30" x14ac:dyDescent="0.3">
      <c r="B140" s="147" t="s">
        <v>1605</v>
      </c>
      <c r="D140" s="164" t="s">
        <v>1668</v>
      </c>
      <c r="F140" s="164" t="s">
        <v>1991</v>
      </c>
      <c r="H140" s="132"/>
    </row>
    <row r="141" spans="2:8" s="17" customFormat="1" ht="30" x14ac:dyDescent="0.3">
      <c r="B141" s="130" t="s">
        <v>1603</v>
      </c>
      <c r="D141" s="164" t="s">
        <v>1584</v>
      </c>
      <c r="F141" s="164" t="s">
        <v>1991</v>
      </c>
      <c r="H141" s="132"/>
    </row>
    <row r="142" spans="2:8" s="17" customFormat="1" ht="30" x14ac:dyDescent="0.3">
      <c r="B142" s="133" t="s">
        <v>1604</v>
      </c>
      <c r="D142" s="164" t="s">
        <v>1585</v>
      </c>
      <c r="F142" s="164" t="s">
        <v>1991</v>
      </c>
      <c r="H142" s="132"/>
    </row>
    <row r="143" spans="2:8" s="17" customFormat="1" ht="30" x14ac:dyDescent="0.3">
      <c r="B143" s="130" t="s">
        <v>1606</v>
      </c>
      <c r="D143" s="164" t="s">
        <v>1668</v>
      </c>
      <c r="F143" s="164" t="s">
        <v>1991</v>
      </c>
      <c r="H143" s="132"/>
    </row>
    <row r="144" spans="2:8" s="17" customFormat="1" ht="30" x14ac:dyDescent="0.3">
      <c r="B144" s="134" t="s">
        <v>1607</v>
      </c>
      <c r="D144" s="165" t="s">
        <v>1668</v>
      </c>
      <c r="F144" s="164" t="s">
        <v>1991</v>
      </c>
      <c r="H144" s="135"/>
    </row>
    <row r="145" spans="2:16" s="17" customFormat="1" ht="15" x14ac:dyDescent="0.3">
      <c r="B145" s="37"/>
      <c r="D145" s="126"/>
      <c r="F145" s="26"/>
    </row>
    <row r="146" spans="2:16" s="17" customFormat="1" ht="30" x14ac:dyDescent="0.3">
      <c r="B146" s="127" t="s">
        <v>1906</v>
      </c>
      <c r="D146" s="150"/>
      <c r="F146" s="150"/>
      <c r="H146" s="129"/>
    </row>
    <row r="147" spans="2:16" s="17" customFormat="1" ht="60" x14ac:dyDescent="0.3">
      <c r="B147" s="151" t="s">
        <v>1609</v>
      </c>
      <c r="D147" s="164" t="s">
        <v>1668</v>
      </c>
      <c r="F147" s="164" t="s">
        <v>1992</v>
      </c>
      <c r="H147" s="132"/>
    </row>
    <row r="148" spans="2:16" s="17" customFormat="1" ht="30" x14ac:dyDescent="0.3">
      <c r="B148" s="156" t="s">
        <v>1666</v>
      </c>
      <c r="D148" s="165"/>
      <c r="F148" s="167" t="str">
        <f>IF(D148=Lists!$K$4,"&lt; Input URL to data source &gt;",IF(D148=Lists!$K$5,"&lt; Reference section in EITI Report &gt;",IF(D148=Lists!$K$6,"&lt; Reference evidence of non-applicability &gt;","")))</f>
        <v/>
      </c>
      <c r="H148" s="135"/>
    </row>
    <row r="149" spans="2:16" s="17" customFormat="1" ht="15" x14ac:dyDescent="0.3">
      <c r="B149" s="37"/>
      <c r="D149" s="126"/>
      <c r="F149" s="26"/>
    </row>
    <row r="150" spans="2:16" s="17" customFormat="1" ht="15" x14ac:dyDescent="0.3">
      <c r="B150" s="127" t="s">
        <v>1907</v>
      </c>
      <c r="D150" s="150"/>
      <c r="F150" s="150"/>
      <c r="H150" s="129"/>
    </row>
    <row r="151" spans="2:16" s="17" customFormat="1" ht="30" x14ac:dyDescent="0.3">
      <c r="B151" s="151" t="s">
        <v>1610</v>
      </c>
      <c r="D151" s="164" t="s">
        <v>1000</v>
      </c>
      <c r="F151" s="164" t="s">
        <v>1993</v>
      </c>
      <c r="H151" s="132"/>
    </row>
    <row r="152" spans="2:16" s="17" customFormat="1" ht="30" x14ac:dyDescent="0.3">
      <c r="B152" s="155" t="s">
        <v>1612</v>
      </c>
      <c r="D152" s="164"/>
      <c r="F152" s="164"/>
      <c r="H152" s="132"/>
    </row>
    <row r="153" spans="2:16" s="17" customFormat="1" ht="30" x14ac:dyDescent="0.3">
      <c r="B153" s="156" t="s">
        <v>1944</v>
      </c>
      <c r="D153" s="165"/>
      <c r="F153" s="165"/>
      <c r="H153" s="135"/>
      <c r="P153" s="199"/>
    </row>
    <row r="154" spans="2:16" s="17" customFormat="1" ht="15" x14ac:dyDescent="0.3">
      <c r="B154" s="37"/>
      <c r="D154" s="126"/>
      <c r="F154" s="26"/>
    </row>
    <row r="155" spans="2:16" s="17" customFormat="1" ht="30" x14ac:dyDescent="0.3">
      <c r="B155" s="127" t="s">
        <v>1908</v>
      </c>
      <c r="D155" s="150"/>
      <c r="F155" s="150"/>
      <c r="H155" s="129"/>
    </row>
    <row r="156" spans="2:16" s="17" customFormat="1" ht="60" x14ac:dyDescent="0.3">
      <c r="B156" s="151" t="s">
        <v>1613</v>
      </c>
      <c r="D156" s="164" t="s">
        <v>1000</v>
      </c>
      <c r="F156" s="164" t="s">
        <v>1992</v>
      </c>
      <c r="H156" s="132"/>
    </row>
    <row r="157" spans="2:16" s="17" customFormat="1" ht="60" x14ac:dyDescent="0.3">
      <c r="B157" s="151" t="s">
        <v>1614</v>
      </c>
      <c r="D157" s="164" t="s">
        <v>1000</v>
      </c>
      <c r="F157" s="164" t="s">
        <v>1992</v>
      </c>
      <c r="H157" s="132"/>
    </row>
    <row r="158" spans="2:16" s="17" customFormat="1" ht="60" x14ac:dyDescent="0.3">
      <c r="B158" s="152" t="s">
        <v>1615</v>
      </c>
      <c r="D158" s="165" t="s">
        <v>1000</v>
      </c>
      <c r="F158" s="164" t="s">
        <v>1992</v>
      </c>
      <c r="H158" s="135"/>
    </row>
    <row r="159" spans="2:16" s="17" customFormat="1" ht="15" x14ac:dyDescent="0.3">
      <c r="B159" s="37"/>
      <c r="D159" s="126"/>
      <c r="F159" s="26"/>
    </row>
    <row r="160" spans="2:16" s="17" customFormat="1" ht="15" x14ac:dyDescent="0.3">
      <c r="B160" s="127" t="s">
        <v>1909</v>
      </c>
      <c r="D160" s="150"/>
      <c r="F160" s="150"/>
      <c r="H160" s="129"/>
    </row>
    <row r="161" spans="2:8" s="17" customFormat="1" ht="30" x14ac:dyDescent="0.3">
      <c r="B161" s="151" t="s">
        <v>1616</v>
      </c>
      <c r="D161" s="164" t="s">
        <v>1668</v>
      </c>
      <c r="F161" s="164" t="s">
        <v>1994</v>
      </c>
      <c r="H161" s="132"/>
    </row>
    <row r="162" spans="2:8" s="17" customFormat="1" ht="30" x14ac:dyDescent="0.3">
      <c r="B162" s="155" t="s">
        <v>1672</v>
      </c>
      <c r="D162" s="164"/>
      <c r="F162" s="164"/>
      <c r="H162" s="132"/>
    </row>
    <row r="163" spans="2:8" s="17" customFormat="1" ht="30" x14ac:dyDescent="0.3">
      <c r="B163" s="155" t="s">
        <v>1673</v>
      </c>
      <c r="D163" s="164"/>
      <c r="E163" s="136"/>
      <c r="F163" s="164"/>
      <c r="H163" s="132"/>
    </row>
    <row r="164" spans="2:8" s="17" customFormat="1" ht="45" x14ac:dyDescent="0.3">
      <c r="B164" s="151" t="s">
        <v>1674</v>
      </c>
      <c r="D164" s="164" t="s">
        <v>1668</v>
      </c>
      <c r="F164" s="164" t="s">
        <v>1995</v>
      </c>
      <c r="H164" s="132"/>
    </row>
    <row r="165" spans="2:8" s="17" customFormat="1" ht="30" x14ac:dyDescent="0.3">
      <c r="B165" s="155" t="s">
        <v>1675</v>
      </c>
      <c r="D165" s="237">
        <v>2129000</v>
      </c>
      <c r="F165" s="164" t="s">
        <v>1178</v>
      </c>
      <c r="H165" s="132"/>
    </row>
    <row r="166" spans="2:8" s="17" customFormat="1" ht="30" x14ac:dyDescent="0.3">
      <c r="B166" s="155" t="s">
        <v>1676</v>
      </c>
      <c r="D166" s="237">
        <v>33947997000</v>
      </c>
      <c r="F166" s="164" t="s">
        <v>1178</v>
      </c>
      <c r="H166" s="132"/>
    </row>
    <row r="167" spans="2:8" s="17" customFormat="1" ht="45" x14ac:dyDescent="0.3">
      <c r="B167" s="151" t="s">
        <v>1846</v>
      </c>
      <c r="D167" s="164" t="s">
        <v>1668</v>
      </c>
      <c r="F167" s="164" t="s">
        <v>1995</v>
      </c>
      <c r="H167" s="132"/>
    </row>
    <row r="168" spans="2:8" s="17" customFormat="1" ht="30" x14ac:dyDescent="0.3">
      <c r="B168" s="155" t="s">
        <v>1847</v>
      </c>
      <c r="D168" s="237">
        <v>18975467000</v>
      </c>
      <c r="F168" s="164" t="s">
        <v>1178</v>
      </c>
      <c r="H168" s="132"/>
    </row>
    <row r="169" spans="2:8" s="17" customFormat="1" ht="30" x14ac:dyDescent="0.3">
      <c r="B169" s="156" t="s">
        <v>1848</v>
      </c>
      <c r="D169" s="237">
        <v>142000</v>
      </c>
      <c r="F169" s="164" t="s">
        <v>1178</v>
      </c>
      <c r="H169" s="135"/>
    </row>
    <row r="170" spans="2:8" s="17" customFormat="1" ht="15" x14ac:dyDescent="0.3">
      <c r="B170" s="37"/>
      <c r="D170" s="126"/>
      <c r="F170" s="26"/>
    </row>
    <row r="171" spans="2:8" s="17" customFormat="1" ht="15" x14ac:dyDescent="0.3">
      <c r="B171" s="127" t="s">
        <v>1910</v>
      </c>
      <c r="D171" s="150"/>
      <c r="F171" s="150"/>
      <c r="H171" s="129"/>
    </row>
    <row r="172" spans="2:8" s="17" customFormat="1" ht="30" x14ac:dyDescent="0.3">
      <c r="B172" s="151" t="s">
        <v>1677</v>
      </c>
      <c r="D172" s="164" t="s">
        <v>1668</v>
      </c>
      <c r="F172" s="164" t="s">
        <v>1996</v>
      </c>
      <c r="H172" s="132"/>
    </row>
    <row r="173" spans="2:8" s="17" customFormat="1" ht="30" x14ac:dyDescent="0.3">
      <c r="B173" s="156" t="s">
        <v>1617</v>
      </c>
      <c r="D173" s="165"/>
      <c r="F173" s="165" t="s">
        <v>1199</v>
      </c>
      <c r="H173" s="135"/>
    </row>
    <row r="174" spans="2:8" s="17" customFormat="1" ht="15" x14ac:dyDescent="0.3">
      <c r="B174" s="37"/>
      <c r="D174" s="126"/>
      <c r="F174" s="26"/>
    </row>
    <row r="175" spans="2:8" s="17" customFormat="1" ht="15" x14ac:dyDescent="0.3">
      <c r="B175" s="127" t="s">
        <v>1911</v>
      </c>
      <c r="D175" s="158"/>
      <c r="F175" s="159"/>
      <c r="H175" s="129"/>
    </row>
    <row r="176" spans="2:8" s="17" customFormat="1" ht="30" x14ac:dyDescent="0.3">
      <c r="B176" s="160" t="s">
        <v>1657</v>
      </c>
      <c r="D176" s="164" t="s">
        <v>1584</v>
      </c>
      <c r="F176" s="164" t="s">
        <v>1997</v>
      </c>
      <c r="H176" s="132"/>
    </row>
    <row r="177" spans="2:8" s="17" customFormat="1" ht="30" x14ac:dyDescent="0.3">
      <c r="B177" s="151" t="s">
        <v>1933</v>
      </c>
      <c r="D177" s="237">
        <v>3462657000</v>
      </c>
      <c r="F177" s="164" t="s">
        <v>1178</v>
      </c>
      <c r="H177" s="132"/>
    </row>
    <row r="178" spans="2:8" s="17" customFormat="1" ht="15" x14ac:dyDescent="0.3">
      <c r="B178" s="146" t="s">
        <v>1758</v>
      </c>
      <c r="D178" s="164"/>
      <c r="F178" s="164"/>
      <c r="H178" s="132"/>
    </row>
    <row r="179" spans="2:8" s="17" customFormat="1" ht="15" x14ac:dyDescent="0.3">
      <c r="B179" s="130" t="s">
        <v>1618</v>
      </c>
      <c r="D179" s="237">
        <v>61226087000</v>
      </c>
      <c r="F179" s="164" t="s">
        <v>1178</v>
      </c>
      <c r="H179" s="132"/>
    </row>
    <row r="180" spans="2:8" s="17" customFormat="1" ht="15" x14ac:dyDescent="0.3">
      <c r="B180" s="130" t="s">
        <v>1619</v>
      </c>
      <c r="D180" s="237">
        <v>3962000</v>
      </c>
      <c r="F180" s="164" t="s">
        <v>1178</v>
      </c>
      <c r="H180" s="132"/>
    </row>
    <row r="181" spans="2:8" s="17" customFormat="1" ht="15" x14ac:dyDescent="0.3">
      <c r="B181" s="130" t="s">
        <v>1620</v>
      </c>
      <c r="D181" s="237">
        <v>15870000</v>
      </c>
      <c r="F181" s="164" t="s">
        <v>1178</v>
      </c>
      <c r="H181" s="132"/>
    </row>
    <row r="182" spans="2:8" s="17" customFormat="1" ht="15" x14ac:dyDescent="0.3">
      <c r="B182" s="130" t="s">
        <v>1621</v>
      </c>
      <c r="D182" s="237">
        <v>81000000</v>
      </c>
      <c r="F182" s="164" t="s">
        <v>1178</v>
      </c>
      <c r="H182" s="132"/>
    </row>
    <row r="183" spans="2:8" s="17" customFormat="1" ht="15" x14ac:dyDescent="0.3">
      <c r="B183" s="130" t="s">
        <v>1622</v>
      </c>
      <c r="D183" s="237">
        <v>2213000000</v>
      </c>
      <c r="F183" s="164" t="s">
        <v>1178</v>
      </c>
      <c r="H183" s="132"/>
    </row>
    <row r="184" spans="2:8" s="17" customFormat="1" ht="15" x14ac:dyDescent="0.3">
      <c r="B184" s="130" t="s">
        <v>1934</v>
      </c>
      <c r="D184" s="164">
        <v>3880</v>
      </c>
      <c r="F184" s="164" t="s">
        <v>1936</v>
      </c>
      <c r="H184" s="132"/>
    </row>
    <row r="185" spans="2:8" s="17" customFormat="1" ht="15" x14ac:dyDescent="0.3">
      <c r="B185" s="130" t="s">
        <v>1935</v>
      </c>
      <c r="D185" s="164">
        <v>722</v>
      </c>
      <c r="F185" s="164" t="s">
        <v>1936</v>
      </c>
      <c r="H185" s="132"/>
    </row>
    <row r="186" spans="2:8" s="17" customFormat="1" ht="15" x14ac:dyDescent="0.3">
      <c r="B186" s="130" t="s">
        <v>1623</v>
      </c>
      <c r="D186" s="164">
        <v>4602</v>
      </c>
      <c r="F186" s="164" t="s">
        <v>1936</v>
      </c>
      <c r="H186" s="132"/>
    </row>
    <row r="187" spans="2:8" s="17" customFormat="1" ht="15" x14ac:dyDescent="0.3">
      <c r="B187" s="130" t="s">
        <v>1624</v>
      </c>
      <c r="D187" s="164">
        <v>245337</v>
      </c>
      <c r="F187" s="164" t="s">
        <v>1936</v>
      </c>
      <c r="H187" s="132"/>
    </row>
    <row r="188" spans="2:8" s="17" customFormat="1" ht="15" x14ac:dyDescent="0.3">
      <c r="B188" s="130" t="s">
        <v>1635</v>
      </c>
      <c r="D188" s="164"/>
      <c r="F188" s="164"/>
      <c r="H188" s="132"/>
    </row>
    <row r="189" spans="2:8" s="17" customFormat="1" ht="15" x14ac:dyDescent="0.3">
      <c r="B189" s="144" t="s">
        <v>1636</v>
      </c>
      <c r="D189" s="165"/>
      <c r="F189" s="165"/>
      <c r="H189" s="135"/>
    </row>
    <row r="190" spans="2:8" s="17" customFormat="1" ht="15" x14ac:dyDescent="0.3">
      <c r="B190" s="26"/>
      <c r="D190" s="161"/>
      <c r="F190" s="26"/>
    </row>
    <row r="191" spans="2:8" s="17" customFormat="1" ht="15" x14ac:dyDescent="0.3">
      <c r="B191" s="127" t="s">
        <v>1949</v>
      </c>
      <c r="D191" s="128"/>
      <c r="F191" s="128"/>
      <c r="H191" s="129"/>
    </row>
    <row r="192" spans="2:8" s="17" customFormat="1" ht="15" x14ac:dyDescent="0.3">
      <c r="B192" s="130" t="s">
        <v>1518</v>
      </c>
      <c r="D192" s="131"/>
      <c r="F192" s="131"/>
      <c r="H192" s="132"/>
    </row>
    <row r="193" spans="1:8" s="17" customFormat="1" ht="30" x14ac:dyDescent="0.3">
      <c r="B193" s="147" t="s">
        <v>1946</v>
      </c>
      <c r="D193" s="164" t="s">
        <v>1585</v>
      </c>
      <c r="F193" s="164" t="str">
        <f>IF(D193=Lists!$K$4,"&lt; Input URL to data source &gt;",IF(D193=Lists!$K$5,"&lt; Reference section in EITI Report or URL &gt;",IF(D193=Lists!$K$6,"&lt; Reference evidence of non-applicability &gt;","")))</f>
        <v/>
      </c>
      <c r="H193" s="132"/>
    </row>
    <row r="194" spans="1:8" s="17" customFormat="1" ht="45" x14ac:dyDescent="0.3">
      <c r="A194" s="136"/>
      <c r="B194" s="218" t="s">
        <v>1947</v>
      </c>
      <c r="C194" s="138"/>
      <c r="D194" s="164" t="s">
        <v>1585</v>
      </c>
      <c r="F194" s="164" t="str">
        <f>IF(D194=Lists!$K$4,"&lt; Input URL to data source &gt;",IF(D194=Lists!$K$5,"&lt; Reference section in EITI Report or URL &gt;",IF(D194=Lists!$K$6,"&lt; Reference evidence of non-applicability &gt;","")))</f>
        <v/>
      </c>
      <c r="H194" s="132"/>
    </row>
    <row r="195" spans="1:8" s="17" customFormat="1" ht="30" x14ac:dyDescent="0.3">
      <c r="B195" s="148" t="s">
        <v>1948</v>
      </c>
      <c r="C195" s="138"/>
      <c r="D195" s="165" t="s">
        <v>1585</v>
      </c>
      <c r="F195" s="165" t="str">
        <f>IF(D195=Lists!$K$4,"&lt; Input URL to data source &gt;",IF(D195=Lists!$K$5,"&lt; Reference section in EITI Report or URL &gt;",IF(D195=Lists!$K$6,"&lt; Reference evidence of non-applicability &gt;","")))</f>
        <v/>
      </c>
      <c r="H195" s="135"/>
    </row>
    <row r="196" spans="1:8" s="17" customFormat="1" ht="15.6" thickBot="1" x14ac:dyDescent="0.35">
      <c r="B196" s="162"/>
      <c r="C196" s="71"/>
      <c r="D196" s="163"/>
      <c r="E196" s="71"/>
      <c r="F196" s="162"/>
      <c r="G196" s="71"/>
      <c r="H196" s="71"/>
    </row>
    <row r="197" spans="1:8" s="17" customFormat="1" ht="15" x14ac:dyDescent="0.3">
      <c r="B197" s="26"/>
      <c r="D197" s="161"/>
      <c r="F197" s="26"/>
    </row>
    <row r="198" spans="1:8" s="17" customFormat="1" ht="15.6" thickBot="1" x14ac:dyDescent="0.35">
      <c r="B198" s="264" t="s">
        <v>1851</v>
      </c>
      <c r="C198" s="265"/>
      <c r="D198" s="265"/>
      <c r="E198" s="265"/>
      <c r="F198" s="265"/>
      <c r="G198" s="265"/>
      <c r="H198" s="265"/>
    </row>
    <row r="199" spans="1:8" s="17" customFormat="1" ht="15" x14ac:dyDescent="0.3">
      <c r="B199" s="266" t="s">
        <v>1870</v>
      </c>
      <c r="C199" s="267"/>
      <c r="D199" s="267"/>
      <c r="E199" s="267"/>
      <c r="F199" s="267"/>
      <c r="G199" s="267"/>
      <c r="H199" s="267"/>
    </row>
    <row r="200" spans="1:8" s="17" customFormat="1" ht="15.6" thickBot="1" x14ac:dyDescent="0.35">
      <c r="B200" s="223"/>
      <c r="C200" s="223"/>
      <c r="D200" s="223"/>
      <c r="E200" s="223"/>
      <c r="F200" s="223"/>
      <c r="G200" s="223"/>
      <c r="H200" s="223"/>
    </row>
    <row r="201" spans="1:8" s="17" customFormat="1" ht="15" x14ac:dyDescent="0.3">
      <c r="B201" s="252" t="s">
        <v>1850</v>
      </c>
      <c r="C201" s="252"/>
      <c r="D201" s="252"/>
      <c r="E201" s="252"/>
      <c r="F201" s="252"/>
      <c r="G201" s="252"/>
      <c r="H201" s="252"/>
    </row>
    <row r="202" spans="1:8" s="17" customFormat="1" ht="15.75" customHeight="1" x14ac:dyDescent="0.3">
      <c r="B202" s="243" t="s">
        <v>1871</v>
      </c>
      <c r="C202" s="243"/>
      <c r="D202" s="243"/>
      <c r="E202" s="243"/>
      <c r="F202" s="243"/>
      <c r="G202" s="243"/>
      <c r="H202" s="243"/>
    </row>
    <row r="203" spans="1:8" s="17" customFormat="1" ht="15" x14ac:dyDescent="0.3">
      <c r="B203" s="252" t="s">
        <v>1872</v>
      </c>
      <c r="C203" s="252"/>
      <c r="D203" s="252"/>
      <c r="E203" s="252"/>
      <c r="F203" s="252"/>
      <c r="G203" s="252"/>
      <c r="H203" s="252"/>
    </row>
    <row r="204" spans="1:8" s="17" customFormat="1" ht="15" x14ac:dyDescent="0.3">
      <c r="B204" s="26"/>
      <c r="D204" s="161"/>
      <c r="F204" s="26"/>
    </row>
    <row r="205" spans="1:8" s="17" customFormat="1" ht="15" x14ac:dyDescent="0.3">
      <c r="B205" s="26"/>
      <c r="D205" s="161"/>
      <c r="F205" s="26"/>
    </row>
    <row r="206" spans="1:8" s="17" customFormat="1" ht="15" x14ac:dyDescent="0.3">
      <c r="B206" s="26"/>
      <c r="D206" s="161"/>
      <c r="F206" s="26"/>
    </row>
    <row r="207" spans="1:8" s="17" customFormat="1" ht="15" x14ac:dyDescent="0.3"/>
    <row r="208" spans="1:8" ht="16.2" x14ac:dyDescent="0.3"/>
    <row r="209" ht="16.2" x14ac:dyDescent="0.3"/>
    <row r="210" ht="16.2" x14ac:dyDescent="0.3"/>
    <row r="211" ht="16.2" x14ac:dyDescent="0.3"/>
    <row r="212" ht="16.2" x14ac:dyDescent="0.3"/>
    <row r="213" ht="16.2" x14ac:dyDescent="0.3"/>
    <row r="214" ht="16.2" x14ac:dyDescent="0.3"/>
    <row r="215" ht="16.2" x14ac:dyDescent="0.3"/>
    <row r="216" ht="16.2" x14ac:dyDescent="0.3"/>
    <row r="217" ht="16.2" x14ac:dyDescent="0.3"/>
    <row r="218" ht="16.2" x14ac:dyDescent="0.3"/>
    <row r="219" ht="16.2" x14ac:dyDescent="0.3"/>
    <row r="220" ht="16.2" x14ac:dyDescent="0.3"/>
    <row r="221" ht="16.2" x14ac:dyDescent="0.3"/>
    <row r="222" ht="16.2" x14ac:dyDescent="0.3"/>
    <row r="223" ht="16.2" x14ac:dyDescent="0.3"/>
    <row r="224" ht="16.2" x14ac:dyDescent="0.3"/>
    <row r="225" ht="16.2" x14ac:dyDescent="0.3"/>
    <row r="226" ht="16.2" x14ac:dyDescent="0.3"/>
    <row r="227" ht="16.2" x14ac:dyDescent="0.3"/>
    <row r="228" ht="16.2" x14ac:dyDescent="0.3"/>
  </sheetData>
  <mergeCells count="12">
    <mergeCell ref="B203:H203"/>
    <mergeCell ref="B3:H3"/>
    <mergeCell ref="B4:H4"/>
    <mergeCell ref="B5:H5"/>
    <mergeCell ref="B6:H6"/>
    <mergeCell ref="B7:H7"/>
    <mergeCell ref="B8:H8"/>
    <mergeCell ref="B198:H198"/>
    <mergeCell ref="B199:H199"/>
    <mergeCell ref="B201:H201"/>
    <mergeCell ref="B202:H202"/>
    <mergeCell ref="B9:H9"/>
  </mergeCells>
  <dataValidations xWindow="529" yWindow="797" count="3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62:D77 D82:D97 D111:D116 D107:D109"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4 F107:F109 F74 F68 F70 F72 F76 F82 F84 F86 F94 F88 F90 F92 F96 F115 F62 F113 F111"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67 D192:D195 D34:D36 D39:D43 D46:D48 D105 D56 D60:D61 D80:D81 D100:D101 D176 D120 D124 D128 D132 D139:D144 D147 D151 D156:D158 D161 D164 D172 D51:D53 D26:D30 D19:D22" xr:uid="{E192EF1E-9B5F-4EB1-BF02-36F681E971D7}">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17" xr:uid="{7082261E-C7B1-4F74-81CF-A7794A2F9992}">
      <formula1>0</formula1>
    </dataValidation>
    <dataValidation type="textLength" allowBlank="1" showInputMessage="1" showErrorMessage="1" errorTitle="Please do not edit these cells" error="Please do not edit these cells" sqref="B135:B136 B138 B123:B125 B204:B206 B104 B119:B121 B127:B129 B131:B133 B99:B102 D102 D136"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83" xr:uid="{7C642FB5-B843-4487-B063-21FFC47CF6AC}">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81" xr:uid="{CE675DBA-0644-4A5C-BBDA-6E6C8E2AD24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80" xr:uid="{924C8C9F-7671-436F-8D7A-DDAF8452F6F8}">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79" xr:uid="{002CC625-2364-4D55-AFF0-819D0C50C826}">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77:D178" xr:uid="{7E85E72D-BA05-418F-9613-B3350052F8D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82" xr:uid="{ED4DF579-1686-4281-AC50-CFFF2A86B79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21 D125 D129 D133 D148 D152:D153 D162:D163 D173 D165:D166 D168:D169" xr:uid="{F804F85A-1323-4293-B007-2F02CD36D823}">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186" xr:uid="{8629A22E-18D7-4AAD-9E2C-54ABE8863915}">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187" xr:uid="{D32E1E08-44FE-43BA-868C-56404BB378B3}">
      <formula1>2</formula1>
    </dataValidation>
    <dataValidation type="list" operator="equal" showInputMessage="1" showErrorMessage="1" errorTitle="Invalid entry" error="Invalid entry" promptTitle="Please input unit" prompt="Please input currency according to 3-letter ISO currency code." sqref="F121 F125 F129 F133 F152:F153 F168:F169 F173 F162:F163 F165:F166 F188:F189 F177:F183" xr:uid="{AC31C3E7-FBB3-4643-8A12-05F034B46A91}">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88" xr:uid="{B6EA3FF2-B89F-4B2B-B945-54384AFBC68E}">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189" xr:uid="{7832BB4F-2203-437C-94DA-63A7D7BCD388}">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15 B66 B68 B70 B72 B74 B76 B94 B96 B62 B64 B86 B88 B90 B92 B82 B84 B113 B111 B107:B109" xr:uid="{8E4A7729-626F-4674-B975-3B334A3975DE}">
      <formula1>Commodities_list</formula1>
    </dataValidation>
    <dataValidation type="whole" allowBlank="1" showInputMessage="1" showErrorMessage="1" errorTitle="Please do not edit these cells" error="Please do not edit these cells" sqref="B160:B166 B139:B144 B146:B148 B150:B153 B155:B158 B171:B173 B191:B195" xr:uid="{286182BE-B58B-4B5D-8529-F453ED5F7915}">
      <formula1>10000</formula1>
      <formula2>50000</formula2>
    </dataValidation>
    <dataValidation type="whole" allowBlank="1" showInputMessage="1" showErrorMessage="1" errorTitle="Please do not edit these cells" error="Please do not edit these cells" sqref="B196:H197 B175:B189" xr:uid="{41BDBFD2-EE60-47A7-B7DF-916D7BB2FB21}">
      <formula1>4</formula1>
      <formula2>5</formula2>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84:F187" xr:uid="{541820E9-9F26-4712-A681-25A67BF16B28}">
      <formula1>0</formula1>
    </dataValidation>
    <dataValidation allowBlank="1" showInputMessage="1" showErrorMessage="1" errorTitle="Please do not edit these cells" error="Please do not edit these cells" sqref="B167:B169" xr:uid="{07FE9B1E-D8D5-4CDF-B4C7-CACFEBEDBF5D}"/>
    <dataValidation type="whole" allowBlank="1" showInputMessage="1" showErrorMessage="1" errorTitle="Do not edit these cells" error="Please do not edit these cells" sqref="B200" xr:uid="{E4F00D57-2632-4898-9727-4E3D1C975A91}">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185" xr:uid="{F0C2DEB4-D0E5-46BE-9B4C-57C232E2EF47}">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84" xr:uid="{D06DCB01-0C0E-444C-9C6D-1307A8C5A77D}">
      <formula1>2</formula1>
    </dataValidation>
    <dataValidation type="whole" showInputMessage="1" showErrorMessage="1" sqref="A67:C67 A69:C69 A71:C71 A73:C73 A75:C75 B60:B61 A65:C65 A76:A81 A66 A68 A70 A72 A74 F159:F160 B170:C170 D170:D171 F170:F171 B174:C174 D174:D175 F23:F25 D23:D25 F32:F33 D32:D33 F37:F38 D37:D38 F44:F45 D44:D45 F49:F50 D49:D50 F54:F55 D54:D55 B63 D78:D79 F78:F79 B98:C98 D98:D99 F98:F99 B103:C103 F102:F104 B106:G106 B110:G110 F174:F175 G17:G105 B97 B118:C118 D118:D119 F118:F119 B122:C122 D122:D123 F122:F123 B126:C126 D126:D127 F126:F127 B130:C130 D130:D131 F130:F131 B134:C134 B137:C137 B145:C145 D145:D146 F145:F146 B149:C149 D149:D150 F149:F150 B154:C154 D154:D155 F154:F155 B159:C159 D159:D160 C66 C68 C70 C72 C74 C76:C97 C99:C102 C104:C105 H122 C119:C121 C123:C125 C127:C129 C131:C133 C135:C136 C138:C144 C146:C148 C150:C153 C155:C158 C160:C169 C171:C173 D17:D18 F17:F18 B116:B117 D103:D104 F134:F138 C111:C117 H149 H145 H137 H134 H130 H126 H98 H103 E107:E109 G107:G109 H118 C107:C109 I1:I16 H23 H78 E17:E105 F57:F59 D57:D59 C12:H16 A1:A64 C17:C64 B77:B81 B83 B85 B87 B89 B91 B93 B95 H174 H170 H159 H154 H57 H54 H49 H44 H37 H32 A191:A195 C191:C195 F190:F191 D190:D191 C175:C189 G111:G195 E111:E195 B190:C190 H190 B105 D134:D135 D137:D138 B10:H10 B11:F11 B12:B57 B1:H1 B114 B112" xr:uid="{6A93E331-6DF3-4956-AEDE-9E6DEEE23BF9}">
      <formula1>999999</formula1>
      <formula2>99999999</formula2>
    </dataValidation>
    <dataValidation showInputMessage="1" showErrorMessage="1" sqref="B58:B59" xr:uid="{E96A8412-175F-4338-B466-F567B8680AE6}"/>
    <dataValidation type="textLength" allowBlank="1" showInputMessage="1" showErrorMessage="1" sqref="H17:H22 H24:H31 H33:H36 H38:H43 H45:H48 H50:H53 H55:H56 H58:H77 H79:H97 H99:H102 H104:H117 H119:H121 H123:H125 H127:H129 H131:H133 H135:H136 H138:H144 H146:H148 H150:H153 H155:H158 H160:H169 H171:H173 H175:H189 H191:H195" xr:uid="{ECF840E1-BECD-4B6A-B1FB-476E3B5C3F3A}">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B194A574-5B45-4E41-BDD2-3357019AB56D}">
      <formula1>0</formula1>
    </dataValidation>
    <dataValidation type="whole" showInputMessage="1" showErrorMessage="1" errorTitle="Do not edit these cells" error="Please do not edit these cells" sqref="B2:H9" xr:uid="{F30C273A-6525-4313-BF64-AEB86719648F}">
      <formula1>999999</formula1>
      <formula2>99999999</formula2>
    </dataValidation>
  </dataValidations>
  <hyperlinks>
    <hyperlink ref="B17" r:id="rId1" location="r2-1" display="EITI Requirement 2.1" xr:uid="{00000000-0004-0000-0200-000006000000}"/>
    <hyperlink ref="B24" r:id="rId2" location="r2-2" display="EITI Requirement 2.2" xr:uid="{00000000-0004-0000-0200-000007000000}"/>
    <hyperlink ref="B38" r:id="rId3" location="r2-4" display="EITI Requirement 2.4" xr:uid="{00000000-0004-0000-0200-000009000000}"/>
    <hyperlink ref="B45" r:id="rId4" location="r2-5" display="EITI Requirement 2.5" xr:uid="{00000000-0004-0000-0200-00000A000000}"/>
    <hyperlink ref="B50" r:id="rId5" location="r2-6" display="EITI Requirement 2.6" xr:uid="{00000000-0004-0000-0200-00000B000000}"/>
    <hyperlink ref="B55" r:id="rId6" location="r3-1" display="EITI Requirement 3.1" xr:uid="{00000000-0004-0000-0200-00000C000000}"/>
    <hyperlink ref="B59" r:id="rId7" xr:uid="{00000000-0004-0000-0200-00000D000000}"/>
    <hyperlink ref="B79" r:id="rId8" location="r3-3" display="EITI Requirement 3.3" xr:uid="{00000000-0004-0000-0200-00000E000000}"/>
    <hyperlink ref="B99" r:id="rId9" location="r4-1" display="EITI Requirement 4.1" xr:uid="{00000000-0004-0000-0200-00000F000000}"/>
    <hyperlink ref="B104" r:id="rId10" location="r4-2" display="EITI Requirement 4.2" xr:uid="{00000000-0004-0000-0200-000010000000}"/>
    <hyperlink ref="B119" r:id="rId11" location="r4-3" display="EITI Requirement 4.3" xr:uid="{00000000-0004-0000-0200-000011000000}"/>
    <hyperlink ref="B123" r:id="rId12" location="r4-4" display="EITI Requirement 4.4" xr:uid="{00000000-0004-0000-0200-000012000000}"/>
    <hyperlink ref="B127" r:id="rId13" location="r4-5" display="EITI Requirement 4.5" xr:uid="{00000000-0004-0000-0200-000013000000}"/>
    <hyperlink ref="B131" r:id="rId14" location="r4-6" display="EITI Requirement 4.6" xr:uid="{00000000-0004-0000-0200-000014000000}"/>
    <hyperlink ref="B135" r:id="rId15" location="r4-8" display="EITI Requirement 4.8" xr:uid="{00000000-0004-0000-0200-000016000000}"/>
    <hyperlink ref="B138" r:id="rId16" location="r4-9" display="EITI Requirement 4.9" xr:uid="{00000000-0004-0000-0200-000017000000}"/>
    <hyperlink ref="B146" r:id="rId17" location="r5-1" display="EITI Requirement 5.1" xr:uid="{00000000-0004-0000-0200-000018000000}"/>
    <hyperlink ref="B150" r:id="rId18" location="r5-2" display="EITI Requirement 5.2" xr:uid="{00000000-0004-0000-0200-000019000000}"/>
    <hyperlink ref="B155" r:id="rId19" location="r5-3" display="EITI Requirement 5.3" xr:uid="{00000000-0004-0000-0200-00001A000000}"/>
    <hyperlink ref="B171" r:id="rId20" location="r6-2" display="EITI Requirement 6.2" xr:uid="{00000000-0004-0000-0200-00001B000000}"/>
    <hyperlink ref="B175" r:id="rId21" location="r6-3" display="EITI Requirement 6.3" xr:uid="{00000000-0004-0000-0200-00001C000000}"/>
    <hyperlink ref="B160" r:id="rId22" location="r6-1" display="EITI Requirement 6.1" xr:uid="{00000000-0004-0000-0200-000027000000}"/>
    <hyperlink ref="B33" r:id="rId23" location="r2-3" xr:uid="{37B4EDC1-B71E-4913-8AFB-F12611AEFFD5}"/>
    <hyperlink ref="B177" r:id="rId24" xr:uid="{C617A177-3D20-4FE6-A273-853EDEC861A7}"/>
    <hyperlink ref="B199:F199" r:id="rId25" display="Give us your feedback or report a conflict in the data! Write to us at  data@eiti.org" xr:uid="{3FA22EFF-FF94-4799-88A3-B6E47F7EA5DF}"/>
    <hyperlink ref="B198:F198" r:id="rId26" display="For the latest version of Summary data templates, see  https://eiti.org/summary-data-template" xr:uid="{81D1286E-131F-487C-851A-0A200B3AD468}"/>
    <hyperlink ref="B58" r:id="rId27" location="r3-2" display="EITI Requirement 3.2" xr:uid="{CE111D86-D62A-4947-9C13-FF9656A3A753}"/>
    <hyperlink ref="B191" r:id="rId28" location="r6-4" xr:uid="{96BFE352-3017-4C6C-A4DE-1CEBE3EDBC7A}"/>
  </hyperlinks>
  <pageMargins left="0.25" right="0.25" top="0.75" bottom="0.75" header="0.3" footer="0.3"/>
  <pageSetup paperSize="8" fitToHeight="0" orientation="landscape" horizontalDpi="2400" verticalDpi="2400" r:id="rId29"/>
  <extLst>
    <ext xmlns:x14="http://schemas.microsoft.com/office/spreadsheetml/2009/9/main" uri="{CCE6A557-97BC-4b89-ADB6-D9C93CAAB3DF}">
      <x14:dataValidations xmlns:xm="http://schemas.microsoft.com/office/excel/2006/main" xWindow="529" yWindow="797" count="2">
        <x14:dataValidation type="list" allowBlank="1" showInputMessage="1" showErrorMessage="1" xr:uid="{00000000-0002-0000-0200-000005000000}">
          <x14:formula1>
            <xm:f>Lists!$K$3:$K$7</xm:f>
          </x14:formula1>
          <xm:sqref>D204:D206</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F65 F67 F69 F71 F73 F75 F77 F83 F85 F87 F89 F91 F93 F95 F97 F114 F63 F112 F116:F117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B1:L123"/>
  <sheetViews>
    <sheetView showGridLines="0" zoomScale="85" zoomScaleNormal="85" workbookViewId="0">
      <selection activeCell="C76" sqref="C76"/>
    </sheetView>
  </sheetViews>
  <sheetFormatPr defaultColWidth="4" defaultRowHeight="24" customHeight="1" x14ac:dyDescent="0.3"/>
  <cols>
    <col min="1" max="1" width="4" style="17"/>
    <col min="2" max="2" width="48.77734375" style="17" customWidth="1"/>
    <col min="3" max="3" width="44.44140625" style="17" customWidth="1"/>
    <col min="4" max="4" width="38.77734375" style="17" customWidth="1"/>
    <col min="5" max="5" width="23" style="17" customWidth="1"/>
    <col min="6" max="10" width="26.44140625" style="17" customWidth="1"/>
    <col min="11" max="11" width="4" style="17" customWidth="1"/>
    <col min="12" max="33" width="4" style="17"/>
    <col min="34" max="34" width="12.21875" style="17" bestFit="1" customWidth="1"/>
    <col min="35" max="16384" width="4" style="17"/>
  </cols>
  <sheetData>
    <row r="1" spans="2:12" ht="15" x14ac:dyDescent="0.3"/>
    <row r="2" spans="2:12" ht="15" x14ac:dyDescent="0.3">
      <c r="B2" s="253" t="s">
        <v>1912</v>
      </c>
      <c r="C2" s="253"/>
      <c r="D2" s="253"/>
      <c r="E2" s="253"/>
      <c r="F2" s="253"/>
      <c r="G2" s="253"/>
      <c r="H2" s="253"/>
      <c r="I2" s="253"/>
      <c r="J2" s="253"/>
    </row>
    <row r="3" spans="2:12" x14ac:dyDescent="0.3">
      <c r="B3" s="254" t="s">
        <v>1647</v>
      </c>
      <c r="C3" s="254"/>
      <c r="D3" s="254"/>
      <c r="E3" s="254"/>
      <c r="F3" s="254"/>
      <c r="G3" s="254"/>
      <c r="H3" s="254"/>
      <c r="I3" s="254"/>
      <c r="J3" s="254"/>
    </row>
    <row r="4" spans="2:12" ht="15" x14ac:dyDescent="0.3">
      <c r="B4" s="256" t="s">
        <v>1913</v>
      </c>
      <c r="C4" s="256"/>
      <c r="D4" s="256"/>
      <c r="E4" s="256"/>
      <c r="F4" s="256"/>
      <c r="G4" s="256"/>
      <c r="H4" s="256"/>
      <c r="I4" s="256"/>
      <c r="J4" s="256"/>
    </row>
    <row r="5" spans="2:12" ht="15" x14ac:dyDescent="0.3">
      <c r="B5" s="256" t="s">
        <v>1914</v>
      </c>
      <c r="C5" s="256"/>
      <c r="D5" s="256"/>
      <c r="E5" s="256"/>
      <c r="F5" s="256"/>
      <c r="G5" s="256"/>
      <c r="H5" s="256"/>
      <c r="I5" s="256"/>
      <c r="J5" s="256"/>
    </row>
    <row r="6" spans="2:12" ht="15" x14ac:dyDescent="0.3">
      <c r="B6" s="256" t="s">
        <v>1915</v>
      </c>
      <c r="C6" s="256"/>
      <c r="D6" s="256"/>
      <c r="E6" s="256"/>
      <c r="F6" s="256"/>
      <c r="G6" s="256"/>
      <c r="H6" s="256"/>
      <c r="I6" s="256"/>
      <c r="J6" s="256"/>
    </row>
    <row r="7" spans="2:12" ht="15.6" customHeight="1" x14ac:dyDescent="0.3">
      <c r="B7" s="256" t="s">
        <v>1916</v>
      </c>
      <c r="C7" s="256"/>
      <c r="D7" s="256"/>
      <c r="E7" s="256"/>
      <c r="F7" s="256"/>
      <c r="G7" s="256"/>
      <c r="H7" s="256"/>
      <c r="I7" s="256"/>
      <c r="J7" s="256"/>
    </row>
    <row r="8" spans="2:12" ht="15" x14ac:dyDescent="0.35">
      <c r="B8" s="260" t="s">
        <v>1917</v>
      </c>
      <c r="C8" s="260"/>
      <c r="D8" s="260"/>
      <c r="E8" s="260"/>
      <c r="F8" s="260"/>
      <c r="G8" s="260"/>
      <c r="H8" s="260"/>
      <c r="I8" s="260"/>
      <c r="J8" s="260"/>
    </row>
    <row r="9" spans="2:12" ht="15" x14ac:dyDescent="0.3"/>
    <row r="10" spans="2:12" x14ac:dyDescent="0.3">
      <c r="B10" s="270" t="s">
        <v>1641</v>
      </c>
      <c r="C10" s="270"/>
      <c r="D10" s="270"/>
      <c r="E10" s="270"/>
      <c r="F10" s="270"/>
      <c r="G10" s="270"/>
      <c r="H10" s="270"/>
      <c r="I10" s="270"/>
      <c r="J10" s="270"/>
    </row>
    <row r="11" spans="2:12" s="191" customFormat="1" ht="25.5" customHeight="1" x14ac:dyDescent="0.3">
      <c r="B11" s="271" t="s">
        <v>1634</v>
      </c>
      <c r="C11" s="271"/>
      <c r="D11" s="271"/>
      <c r="E11" s="271"/>
      <c r="F11" s="271"/>
      <c r="G11" s="271"/>
      <c r="H11" s="271"/>
      <c r="I11" s="271"/>
      <c r="J11" s="271"/>
    </row>
    <row r="12" spans="2:12" s="32" customFormat="1" ht="15" x14ac:dyDescent="0.3">
      <c r="B12" s="272"/>
      <c r="C12" s="272"/>
      <c r="D12" s="272"/>
      <c r="E12" s="272"/>
      <c r="F12" s="272"/>
      <c r="G12" s="272"/>
      <c r="H12" s="272"/>
      <c r="I12" s="272"/>
      <c r="J12" s="272"/>
    </row>
    <row r="13" spans="2:12" s="32" customFormat="1" ht="18.600000000000001" x14ac:dyDescent="0.3">
      <c r="B13" s="273" t="s">
        <v>1568</v>
      </c>
      <c r="C13" s="273"/>
      <c r="D13" s="273"/>
      <c r="E13" s="273"/>
      <c r="F13" s="273"/>
      <c r="G13" s="273"/>
      <c r="H13" s="273"/>
      <c r="I13" s="273"/>
      <c r="J13" s="273"/>
    </row>
    <row r="14" spans="2:12" s="32" customFormat="1" ht="15" x14ac:dyDescent="0.3">
      <c r="B14" s="168" t="s">
        <v>1569</v>
      </c>
      <c r="C14" s="168" t="s">
        <v>1840</v>
      </c>
      <c r="D14" s="17" t="s">
        <v>1570</v>
      </c>
      <c r="E14" s="17" t="s">
        <v>1678</v>
      </c>
      <c r="F14" s="169"/>
      <c r="G14" s="170"/>
    </row>
    <row r="15" spans="2:12" s="32" customFormat="1" ht="15" x14ac:dyDescent="0.3">
      <c r="B15" s="220" t="s">
        <v>1998</v>
      </c>
      <c r="C15" s="17" t="s">
        <v>1837</v>
      </c>
      <c r="D15" s="17"/>
      <c r="E15" s="219">
        <f>SUMIF(Government_revenues_table[Government entity],Government_agencies[[#This Row],[Full name of agency]],Government_revenues_table[Revenue value])</f>
        <v>7500000000</v>
      </c>
      <c r="F15" s="170"/>
      <c r="G15" s="170"/>
    </row>
    <row r="16" spans="2:12" s="32" customFormat="1" ht="15" x14ac:dyDescent="0.3">
      <c r="B16" s="32" t="s">
        <v>1999</v>
      </c>
      <c r="C16" s="220" t="s">
        <v>1837</v>
      </c>
      <c r="D16" s="17"/>
      <c r="E16" s="219">
        <f>SUMIF(Government_revenues_table[Government entity],Government_agencies[[#This Row],[Full name of agency]],Government_revenues_table[Revenue value])</f>
        <v>0</v>
      </c>
      <c r="F16" s="170"/>
      <c r="G16" s="17"/>
      <c r="J16" s="169"/>
      <c r="K16" s="169"/>
      <c r="L16" s="169"/>
    </row>
    <row r="17" spans="2:12" s="32" customFormat="1" ht="15" x14ac:dyDescent="0.3">
      <c r="C17" s="17"/>
      <c r="D17" s="17"/>
      <c r="E17" s="219">
        <f>SUMIF(Government_revenues_table[Government entity],Government_agencies[[#This Row],[Full name of agency]],Government_revenues_table[Revenue value])</f>
        <v>0</v>
      </c>
      <c r="F17" s="170"/>
      <c r="G17" s="17"/>
      <c r="J17" s="170"/>
      <c r="K17" s="170"/>
      <c r="L17" s="170"/>
    </row>
    <row r="18" spans="2:12" s="32" customFormat="1" ht="15" x14ac:dyDescent="0.3">
      <c r="C18" s="17"/>
      <c r="D18" s="17"/>
      <c r="E18" s="219">
        <f>SUMIF(Government_revenues_table[Government entity],Government_agencies[[#This Row],[Full name of agency]],Government_revenues_table[Revenue value])</f>
        <v>0</v>
      </c>
      <c r="J18" s="170"/>
      <c r="K18" s="170"/>
      <c r="L18" s="170"/>
    </row>
    <row r="19" spans="2:12" s="32" customFormat="1" ht="15" x14ac:dyDescent="0.3">
      <c r="C19" s="17"/>
      <c r="D19" s="17"/>
      <c r="E19" s="219">
        <f>SUMIF(Government_revenues_table[Government entity],Government_agencies[[#This Row],[Full name of agency]],Government_revenues_table[Revenue value])</f>
        <v>0</v>
      </c>
      <c r="J19" s="170"/>
      <c r="K19" s="170"/>
      <c r="L19" s="170"/>
    </row>
    <row r="20" spans="2:12" s="32" customFormat="1" ht="15" x14ac:dyDescent="0.3">
      <c r="C20" s="17"/>
      <c r="D20" s="17"/>
      <c r="E20" s="219">
        <f>SUMIF(Government_revenues_table[Government entity],Government_agencies[[#This Row],[Full name of agency]],Government_revenues_table[Revenue value])</f>
        <v>0</v>
      </c>
    </row>
    <row r="21" spans="2:12" s="32" customFormat="1" ht="15" x14ac:dyDescent="0.3">
      <c r="C21" s="17"/>
      <c r="D21" s="171"/>
    </row>
    <row r="22" spans="2:12" s="32" customFormat="1" ht="18.600000000000001" x14ac:dyDescent="0.3">
      <c r="B22" s="273" t="s">
        <v>1566</v>
      </c>
      <c r="C22" s="273"/>
      <c r="D22" s="273"/>
      <c r="E22" s="273"/>
      <c r="F22" s="273"/>
      <c r="G22" s="273"/>
      <c r="H22" s="273"/>
      <c r="I22" s="273"/>
      <c r="J22" s="273"/>
    </row>
    <row r="23" spans="2:12" s="32" customFormat="1" ht="15" x14ac:dyDescent="0.3">
      <c r="B23" s="274" t="s">
        <v>1638</v>
      </c>
      <c r="C23" s="275"/>
      <c r="D23" s="276"/>
      <c r="E23" s="169"/>
    </row>
    <row r="24" spans="2:12" s="32" customFormat="1" ht="15" x14ac:dyDescent="0.3">
      <c r="B24" s="173" t="s">
        <v>1661</v>
      </c>
      <c r="C24" s="174" t="s">
        <v>1628</v>
      </c>
      <c r="D24" s="175" t="s">
        <v>1629</v>
      </c>
    </row>
    <row r="25" spans="2:12" s="32" customFormat="1" ht="15" x14ac:dyDescent="0.3"/>
    <row r="26" spans="2:12" s="32" customFormat="1" ht="15" x14ac:dyDescent="0.3">
      <c r="B26" s="168" t="s">
        <v>1567</v>
      </c>
      <c r="C26" s="168" t="s">
        <v>1957</v>
      </c>
      <c r="D26" s="17" t="s">
        <v>1565</v>
      </c>
      <c r="E26" s="17" t="s">
        <v>1493</v>
      </c>
      <c r="F26" s="17" t="s">
        <v>1582</v>
      </c>
      <c r="G26" s="17" t="s">
        <v>1679</v>
      </c>
      <c r="H26" s="17" t="s">
        <v>1845</v>
      </c>
      <c r="I26" s="17" t="s">
        <v>1680</v>
      </c>
    </row>
    <row r="27" spans="2:12" s="32" customFormat="1" ht="15" x14ac:dyDescent="0.3">
      <c r="B27" s="17" t="s">
        <v>2029</v>
      </c>
      <c r="C27" s="17" t="s">
        <v>2027</v>
      </c>
      <c r="D27" s="17"/>
      <c r="E27" s="17" t="s">
        <v>988</v>
      </c>
      <c r="F27" s="17" t="s">
        <v>1583</v>
      </c>
      <c r="G27" s="172"/>
      <c r="H27" s="172"/>
      <c r="I27" s="171">
        <f>SUMIF(Table10[Company],Companies[[#This Row],[Full company name]],Table10[Revenue value])</f>
        <v>930996000</v>
      </c>
    </row>
    <row r="28" spans="2:12" s="32" customFormat="1" ht="15" x14ac:dyDescent="0.3">
      <c r="B28" s="17" t="s">
        <v>2000</v>
      </c>
      <c r="C28" s="17" t="s">
        <v>2027</v>
      </c>
      <c r="D28" s="17"/>
      <c r="E28" s="17" t="s">
        <v>988</v>
      </c>
      <c r="F28" s="17"/>
      <c r="G28" s="172"/>
      <c r="H28" s="172"/>
      <c r="I28" s="171">
        <f>SUMIF(Table10[Company],Companies[[#This Row],[Full company name]],Table10[Revenue value])</f>
        <v>2560482000</v>
      </c>
    </row>
    <row r="29" spans="2:12" s="32" customFormat="1" ht="15" x14ac:dyDescent="0.3">
      <c r="B29" s="17" t="s">
        <v>2001</v>
      </c>
      <c r="C29" s="17" t="s">
        <v>2028</v>
      </c>
      <c r="D29" s="17"/>
      <c r="E29" s="17" t="s">
        <v>988</v>
      </c>
      <c r="F29" s="17"/>
      <c r="G29" s="172"/>
      <c r="H29" s="172"/>
      <c r="I29" s="171">
        <f>SUMIF(Table10[Company],Companies[[#This Row],[Full company name]],Table10[Revenue value])</f>
        <v>0</v>
      </c>
    </row>
    <row r="30" spans="2:12" s="32" customFormat="1" ht="15" x14ac:dyDescent="0.3">
      <c r="B30" s="17" t="s">
        <v>2002</v>
      </c>
      <c r="C30" s="17" t="s">
        <v>2027</v>
      </c>
      <c r="D30" s="17"/>
      <c r="E30" s="17" t="s">
        <v>988</v>
      </c>
      <c r="F30" s="17"/>
      <c r="G30" s="172"/>
      <c r="H30" s="172"/>
      <c r="I30" s="171">
        <f>SUMIF(Table10[Company],Companies[[#This Row],[Full company name]],Table10[Revenue value])</f>
        <v>592000</v>
      </c>
    </row>
    <row r="31" spans="2:12" s="32" customFormat="1" ht="15" x14ac:dyDescent="0.3">
      <c r="B31" s="220" t="s">
        <v>2060</v>
      </c>
      <c r="C31" s="17" t="s">
        <v>2027</v>
      </c>
      <c r="D31" s="17"/>
      <c r="E31" s="17" t="s">
        <v>988</v>
      </c>
      <c r="F31" s="17"/>
      <c r="G31" s="172"/>
      <c r="H31" s="172"/>
      <c r="I31" s="171">
        <f>SUMIF(Table10[Company],Companies[[#This Row],[Full company name]],Table10[Revenue value])</f>
        <v>69224000</v>
      </c>
    </row>
    <row r="32" spans="2:12" s="32" customFormat="1" ht="15" x14ac:dyDescent="0.3">
      <c r="B32" s="17" t="s">
        <v>2003</v>
      </c>
      <c r="C32" s="17" t="s">
        <v>2028</v>
      </c>
      <c r="D32" s="17"/>
      <c r="E32" s="17" t="s">
        <v>988</v>
      </c>
      <c r="F32" s="17"/>
      <c r="G32" s="172"/>
      <c r="H32" s="172"/>
      <c r="I32" s="171">
        <f>SUMIF(Table10[Company],Companies[[#This Row],[Full company name]],Table10[Revenue value])</f>
        <v>0</v>
      </c>
    </row>
    <row r="33" spans="2:9" s="32" customFormat="1" ht="15" x14ac:dyDescent="0.3">
      <c r="B33" s="17" t="s">
        <v>2004</v>
      </c>
      <c r="C33" s="17" t="s">
        <v>2027</v>
      </c>
      <c r="D33" s="17"/>
      <c r="E33" s="17" t="s">
        <v>988</v>
      </c>
      <c r="F33" s="17"/>
      <c r="G33" s="172"/>
      <c r="H33" s="172"/>
      <c r="I33" s="171">
        <f>SUMIF(Table10[Company],Companies[[#This Row],[Full company name]],Table10[Revenue value])</f>
        <v>0</v>
      </c>
    </row>
    <row r="34" spans="2:9" s="32" customFormat="1" ht="15" x14ac:dyDescent="0.3">
      <c r="B34" s="17" t="s">
        <v>2005</v>
      </c>
      <c r="C34" s="17" t="s">
        <v>2027</v>
      </c>
      <c r="D34" s="17"/>
      <c r="E34" s="17" t="s">
        <v>988</v>
      </c>
      <c r="F34" s="17"/>
      <c r="G34" s="172"/>
      <c r="H34" s="172"/>
      <c r="I34" s="171">
        <f>SUMIF(Table10[Company],Companies[[#This Row],[Full company name]],Table10[Revenue value])</f>
        <v>0</v>
      </c>
    </row>
    <row r="35" spans="2:9" s="32" customFormat="1" ht="15" x14ac:dyDescent="0.3">
      <c r="B35" s="17" t="s">
        <v>2006</v>
      </c>
      <c r="C35" s="17" t="s">
        <v>2027</v>
      </c>
      <c r="D35" s="17"/>
      <c r="E35" s="17" t="s">
        <v>988</v>
      </c>
      <c r="F35" s="17"/>
      <c r="G35" s="172"/>
      <c r="H35" s="172"/>
      <c r="I35" s="171">
        <f>SUMIF(Table10[Company],Companies[[#This Row],[Full company name]],Table10[Revenue value])</f>
        <v>0</v>
      </c>
    </row>
    <row r="36" spans="2:9" s="32" customFormat="1" ht="15" x14ac:dyDescent="0.3">
      <c r="B36" s="17" t="s">
        <v>2007</v>
      </c>
      <c r="C36" s="17" t="s">
        <v>2027</v>
      </c>
      <c r="D36" s="17"/>
      <c r="E36" s="17" t="s">
        <v>988</v>
      </c>
      <c r="F36" s="17"/>
      <c r="G36" s="172"/>
      <c r="H36" s="172"/>
      <c r="I36" s="171">
        <f>SUMIF(Table10[Company],Companies[[#This Row],[Full company name]],Table10[Revenue value])</f>
        <v>0</v>
      </c>
    </row>
    <row r="37" spans="2:9" s="32" customFormat="1" ht="15" x14ac:dyDescent="0.3">
      <c r="B37" s="17" t="s">
        <v>2008</v>
      </c>
      <c r="C37" s="17" t="s">
        <v>2027</v>
      </c>
      <c r="D37" s="17"/>
      <c r="E37" s="17" t="s">
        <v>988</v>
      </c>
      <c r="F37" s="17"/>
      <c r="G37" s="172"/>
      <c r="H37" s="172"/>
      <c r="I37" s="171">
        <f>SUMIF(Table10[Company],Companies[[#This Row],[Full company name]],Table10[Revenue value])</f>
        <v>0</v>
      </c>
    </row>
    <row r="38" spans="2:9" s="32" customFormat="1" ht="15" x14ac:dyDescent="0.3">
      <c r="B38" s="17" t="s">
        <v>2009</v>
      </c>
      <c r="C38" s="17" t="s">
        <v>2027</v>
      </c>
      <c r="D38" s="17"/>
      <c r="E38" s="17" t="s">
        <v>988</v>
      </c>
      <c r="F38" s="17"/>
      <c r="G38" s="172"/>
      <c r="H38" s="172"/>
      <c r="I38" s="171">
        <f>SUMIF(Table10[Company],Companies[[#This Row],[Full company name]],Table10[Revenue value])</f>
        <v>0</v>
      </c>
    </row>
    <row r="39" spans="2:9" s="32" customFormat="1" ht="15" x14ac:dyDescent="0.3">
      <c r="B39" s="17" t="s">
        <v>2010</v>
      </c>
      <c r="C39" s="17" t="s">
        <v>2027</v>
      </c>
      <c r="D39" s="17"/>
      <c r="E39" s="17" t="s">
        <v>988</v>
      </c>
      <c r="F39" s="17"/>
      <c r="G39" s="172"/>
      <c r="H39" s="172"/>
      <c r="I39" s="171">
        <f>SUMIF(Table10[Company],Companies[[#This Row],[Full company name]],Table10[Revenue value])</f>
        <v>0</v>
      </c>
    </row>
    <row r="40" spans="2:9" s="32" customFormat="1" ht="15" x14ac:dyDescent="0.3">
      <c r="B40" s="17" t="s">
        <v>2011</v>
      </c>
      <c r="C40" s="17" t="s">
        <v>2027</v>
      </c>
      <c r="D40" s="17"/>
      <c r="E40" s="17" t="s">
        <v>988</v>
      </c>
      <c r="F40" s="17"/>
      <c r="G40" s="172"/>
      <c r="H40" s="172"/>
      <c r="I40" s="171">
        <f>SUMIF(Table10[Company],Companies[[#This Row],[Full company name]],Table10[Revenue value])</f>
        <v>0</v>
      </c>
    </row>
    <row r="41" spans="2:9" s="32" customFormat="1" ht="15" x14ac:dyDescent="0.3">
      <c r="B41" s="17" t="s">
        <v>2012</v>
      </c>
      <c r="C41" s="17" t="s">
        <v>2027</v>
      </c>
      <c r="D41" s="17"/>
      <c r="E41" s="17" t="s">
        <v>988</v>
      </c>
      <c r="F41" s="17"/>
      <c r="G41" s="172"/>
      <c r="H41" s="172"/>
      <c r="I41" s="171">
        <f>SUMIF(Table10[Company],Companies[[#This Row],[Full company name]],Table10[Revenue value])</f>
        <v>0</v>
      </c>
    </row>
    <row r="42" spans="2:9" s="32" customFormat="1" ht="15" x14ac:dyDescent="0.3">
      <c r="B42" s="17" t="s">
        <v>2013</v>
      </c>
      <c r="C42" s="17" t="s">
        <v>2027</v>
      </c>
      <c r="D42" s="17"/>
      <c r="E42" s="17" t="s">
        <v>988</v>
      </c>
      <c r="F42" s="17"/>
      <c r="G42" s="172"/>
      <c r="H42" s="172"/>
      <c r="I42" s="171">
        <f>SUMIF(Table10[Company],Companies[[#This Row],[Full company name]],Table10[Revenue value])</f>
        <v>0</v>
      </c>
    </row>
    <row r="43" spans="2:9" s="32" customFormat="1" ht="15" x14ac:dyDescent="0.3">
      <c r="B43" s="17" t="s">
        <v>2014</v>
      </c>
      <c r="C43" s="17" t="s">
        <v>2027</v>
      </c>
      <c r="D43" s="17"/>
      <c r="E43" s="17" t="s">
        <v>988</v>
      </c>
      <c r="F43" s="17"/>
      <c r="G43" s="172"/>
      <c r="H43" s="172"/>
      <c r="I43" s="171">
        <f>SUMIF(Table10[Company],Companies[[#This Row],[Full company name]],Table10[Revenue value])</f>
        <v>0</v>
      </c>
    </row>
    <row r="44" spans="2:9" s="32" customFormat="1" ht="15" x14ac:dyDescent="0.3">
      <c r="B44" s="17" t="s">
        <v>2015</v>
      </c>
      <c r="C44" s="17" t="s">
        <v>2027</v>
      </c>
      <c r="D44" s="17"/>
      <c r="E44" s="17" t="s">
        <v>988</v>
      </c>
      <c r="F44" s="17"/>
      <c r="G44" s="172"/>
      <c r="H44" s="172"/>
      <c r="I44" s="171">
        <f>SUMIF(Table10[Company],Companies[[#This Row],[Full company name]],Table10[Revenue value])</f>
        <v>0</v>
      </c>
    </row>
    <row r="45" spans="2:9" s="32" customFormat="1" ht="15" x14ac:dyDescent="0.3">
      <c r="B45" s="17" t="s">
        <v>2016</v>
      </c>
      <c r="C45" s="17" t="s">
        <v>2027</v>
      </c>
      <c r="D45" s="17"/>
      <c r="E45" s="17" t="s">
        <v>988</v>
      </c>
      <c r="F45" s="17"/>
      <c r="G45" s="172"/>
      <c r="H45" s="172"/>
      <c r="I45" s="171">
        <f>SUMIF(Table10[Company],Companies[[#This Row],[Full company name]],Table10[Revenue value])</f>
        <v>0</v>
      </c>
    </row>
    <row r="46" spans="2:9" s="32" customFormat="1" ht="15" x14ac:dyDescent="0.3">
      <c r="B46" s="17" t="s">
        <v>2017</v>
      </c>
      <c r="C46" s="17" t="s">
        <v>2027</v>
      </c>
      <c r="D46" s="17"/>
      <c r="E46" s="17" t="s">
        <v>988</v>
      </c>
      <c r="F46" s="17"/>
      <c r="G46" s="172"/>
      <c r="H46" s="172"/>
      <c r="I46" s="171">
        <f>SUMIF(Table10[Company],Companies[[#This Row],[Full company name]],Table10[Revenue value])</f>
        <v>0</v>
      </c>
    </row>
    <row r="47" spans="2:9" s="32" customFormat="1" ht="15" x14ac:dyDescent="0.3">
      <c r="B47" s="17" t="s">
        <v>2018</v>
      </c>
      <c r="C47" s="17" t="s">
        <v>2027</v>
      </c>
      <c r="D47" s="17"/>
      <c r="E47" s="17" t="s">
        <v>988</v>
      </c>
      <c r="F47" s="17"/>
      <c r="G47" s="172"/>
      <c r="H47" s="172"/>
      <c r="I47" s="171">
        <f>SUMIF(Table10[Company],Companies[[#This Row],[Full company name]],Table10[Revenue value])</f>
        <v>0</v>
      </c>
    </row>
    <row r="48" spans="2:9" s="32" customFormat="1" ht="15" x14ac:dyDescent="0.3">
      <c r="B48" s="17" t="s">
        <v>2019</v>
      </c>
      <c r="C48" s="17" t="s">
        <v>2027</v>
      </c>
      <c r="D48" s="17"/>
      <c r="E48" s="17" t="s">
        <v>988</v>
      </c>
      <c r="F48" s="17"/>
      <c r="G48" s="172"/>
      <c r="H48" s="172"/>
      <c r="I48" s="171">
        <f>SUMIF(Table10[Company],Companies[[#This Row],[Full company name]],Table10[Revenue value])</f>
        <v>0</v>
      </c>
    </row>
    <row r="49" spans="2:9" s="32" customFormat="1" ht="15" x14ac:dyDescent="0.3">
      <c r="B49" s="17" t="s">
        <v>2020</v>
      </c>
      <c r="C49" s="17" t="s">
        <v>2027</v>
      </c>
      <c r="D49" s="17"/>
      <c r="E49" s="17" t="s">
        <v>988</v>
      </c>
      <c r="F49" s="17"/>
      <c r="G49" s="172"/>
      <c r="H49" s="172"/>
      <c r="I49" s="171">
        <f>SUMIF(Table10[Company],Companies[[#This Row],[Full company name]],Table10[Revenue value])</f>
        <v>0</v>
      </c>
    </row>
    <row r="50" spans="2:9" s="32" customFormat="1" ht="15" x14ac:dyDescent="0.3">
      <c r="B50" s="17" t="s">
        <v>2021</v>
      </c>
      <c r="C50" s="17" t="s">
        <v>2027</v>
      </c>
      <c r="D50" s="17"/>
      <c r="E50" s="17" t="s">
        <v>988</v>
      </c>
      <c r="F50" s="17"/>
      <c r="G50" s="172"/>
      <c r="H50" s="172"/>
      <c r="I50" s="171">
        <f>SUMIF(Table10[Company],Companies[[#This Row],[Full company name]],Table10[Revenue value])</f>
        <v>0</v>
      </c>
    </row>
    <row r="51" spans="2:9" s="32" customFormat="1" ht="15" x14ac:dyDescent="0.3">
      <c r="B51" s="17" t="s">
        <v>2022</v>
      </c>
      <c r="C51" s="17" t="s">
        <v>2027</v>
      </c>
      <c r="D51" s="17"/>
      <c r="E51" s="17" t="s">
        <v>988</v>
      </c>
      <c r="F51" s="17"/>
      <c r="G51" s="172"/>
      <c r="H51" s="172"/>
      <c r="I51" s="171">
        <f>SUMIF(Table10[Company],Companies[[#This Row],[Full company name]],Table10[Revenue value])</f>
        <v>0</v>
      </c>
    </row>
    <row r="52" spans="2:9" s="32" customFormat="1" ht="15" x14ac:dyDescent="0.3">
      <c r="B52" s="17" t="s">
        <v>2023</v>
      </c>
      <c r="C52" s="17" t="s">
        <v>2027</v>
      </c>
      <c r="D52" s="17"/>
      <c r="E52" s="17" t="s">
        <v>988</v>
      </c>
      <c r="F52" s="17"/>
      <c r="G52" s="172"/>
      <c r="H52" s="172"/>
      <c r="I52" s="171">
        <f>SUMIF(Table10[Company],Companies[[#This Row],[Full company name]],Table10[Revenue value])</f>
        <v>0</v>
      </c>
    </row>
    <row r="53" spans="2:9" s="32" customFormat="1" ht="15" x14ac:dyDescent="0.3">
      <c r="B53" s="17" t="s">
        <v>2024</v>
      </c>
      <c r="C53" s="17" t="s">
        <v>2027</v>
      </c>
      <c r="D53" s="17"/>
      <c r="E53" s="17" t="s">
        <v>988</v>
      </c>
      <c r="F53" s="17"/>
      <c r="G53" s="172"/>
      <c r="H53" s="172"/>
      <c r="I53" s="171">
        <f>SUMIF(Table10[Company],Companies[[#This Row],[Full company name]],Table10[Revenue value])</f>
        <v>0</v>
      </c>
    </row>
    <row r="54" spans="2:9" s="32" customFormat="1" ht="15" x14ac:dyDescent="0.3">
      <c r="B54" s="17" t="s">
        <v>2025</v>
      </c>
      <c r="C54" s="17" t="s">
        <v>2027</v>
      </c>
      <c r="D54" s="17"/>
      <c r="E54" s="17" t="s">
        <v>988</v>
      </c>
      <c r="F54" s="17"/>
      <c r="G54" s="172"/>
      <c r="H54" s="172"/>
      <c r="I54" s="171">
        <f>SUMIF(Table10[Company],Companies[[#This Row],[Full company name]],Table10[Revenue value])</f>
        <v>0</v>
      </c>
    </row>
    <row r="55" spans="2:9" s="32" customFormat="1" ht="15" x14ac:dyDescent="0.3">
      <c r="B55" s="17" t="s">
        <v>2026</v>
      </c>
      <c r="C55" s="17" t="s">
        <v>2027</v>
      </c>
      <c r="D55" s="17"/>
      <c r="E55" s="17" t="s">
        <v>988</v>
      </c>
      <c r="F55" s="17"/>
      <c r="G55" s="172"/>
      <c r="H55" s="172"/>
      <c r="I55" s="171">
        <f>SUMIF(Table10[Company],Companies[[#This Row],[Full company name]],Table10[Revenue value])</f>
        <v>0</v>
      </c>
    </row>
    <row r="56" spans="2:9" s="32" customFormat="1" ht="15" x14ac:dyDescent="0.3">
      <c r="B56" s="17" t="s">
        <v>2030</v>
      </c>
      <c r="C56" s="17" t="s">
        <v>2027</v>
      </c>
      <c r="D56" s="17"/>
      <c r="E56" s="17" t="s">
        <v>1496</v>
      </c>
      <c r="F56" s="17"/>
      <c r="G56" s="172"/>
      <c r="H56" s="172"/>
      <c r="I56" s="171">
        <f>SUMIF(Table10[Company],Companies[[#This Row],[Full company name]],Table10[Revenue value])</f>
        <v>74756000</v>
      </c>
    </row>
    <row r="57" spans="2:9" s="32" customFormat="1" ht="15" x14ac:dyDescent="0.3">
      <c r="B57" s="17" t="s">
        <v>2031</v>
      </c>
      <c r="C57" s="17" t="s">
        <v>2027</v>
      </c>
      <c r="D57" s="17"/>
      <c r="E57" s="17" t="s">
        <v>1496</v>
      </c>
      <c r="F57" s="17"/>
      <c r="G57" s="172"/>
      <c r="H57" s="172"/>
      <c r="I57" s="171">
        <f>SUMIF(Table10[Company],Companies[[#This Row],[Full company name]],Table10[Revenue value])</f>
        <v>3621000</v>
      </c>
    </row>
    <row r="58" spans="2:9" s="32" customFormat="1" ht="15" x14ac:dyDescent="0.3">
      <c r="B58" s="17" t="s">
        <v>2032</v>
      </c>
      <c r="C58" s="17" t="s">
        <v>2027</v>
      </c>
      <c r="D58" s="17"/>
      <c r="E58" s="17" t="s">
        <v>1496</v>
      </c>
      <c r="F58" s="17"/>
      <c r="G58" s="172"/>
      <c r="H58" s="172"/>
      <c r="I58" s="171">
        <f>SUMIF(Table10[Company],Companies[[#This Row],[Full company name]],Table10[Revenue value])</f>
        <v>0</v>
      </c>
    </row>
    <row r="59" spans="2:9" s="32" customFormat="1" ht="15" x14ac:dyDescent="0.3">
      <c r="B59" s="17" t="s">
        <v>2033</v>
      </c>
      <c r="C59" s="17" t="s">
        <v>2027</v>
      </c>
      <c r="D59" s="17"/>
      <c r="E59" s="17" t="s">
        <v>1496</v>
      </c>
      <c r="F59" s="17"/>
      <c r="G59" s="172"/>
      <c r="H59" s="172"/>
      <c r="I59" s="171">
        <f>SUMIF(Table10[Company],Companies[[#This Row],[Full company name]],Table10[Revenue value])</f>
        <v>0</v>
      </c>
    </row>
    <row r="60" spans="2:9" s="32" customFormat="1" ht="15" x14ac:dyDescent="0.3">
      <c r="B60" s="17" t="s">
        <v>2034</v>
      </c>
      <c r="C60" s="17" t="s">
        <v>2027</v>
      </c>
      <c r="D60" s="17"/>
      <c r="E60" s="17" t="s">
        <v>1496</v>
      </c>
      <c r="F60" s="17"/>
      <c r="G60" s="172"/>
      <c r="H60" s="172"/>
      <c r="I60" s="171">
        <f>SUMIF(Table10[Company],Companies[[#This Row],[Full company name]],Table10[Revenue value])</f>
        <v>0</v>
      </c>
    </row>
    <row r="61" spans="2:9" s="32" customFormat="1" ht="15" x14ac:dyDescent="0.3">
      <c r="B61" s="17" t="s">
        <v>2035</v>
      </c>
      <c r="C61" s="17" t="s">
        <v>2027</v>
      </c>
      <c r="D61" s="17"/>
      <c r="E61" s="17" t="s">
        <v>1496</v>
      </c>
      <c r="F61" s="17"/>
      <c r="G61" s="172"/>
      <c r="H61" s="172"/>
      <c r="I61" s="171">
        <f>SUMIF(Table10[Company],Companies[[#This Row],[Full company name]],Table10[Revenue value])</f>
        <v>0</v>
      </c>
    </row>
    <row r="62" spans="2:9" s="32" customFormat="1" ht="15" x14ac:dyDescent="0.3">
      <c r="B62" s="17" t="s">
        <v>2036</v>
      </c>
      <c r="C62" s="17" t="s">
        <v>2027</v>
      </c>
      <c r="D62" s="17"/>
      <c r="E62" s="17" t="s">
        <v>1496</v>
      </c>
      <c r="F62" s="17"/>
      <c r="G62" s="172"/>
      <c r="H62" s="172"/>
      <c r="I62" s="171">
        <f>SUMIF(Table10[Company],Companies[[#This Row],[Full company name]],Table10[Revenue value])</f>
        <v>0</v>
      </c>
    </row>
    <row r="63" spans="2:9" s="32" customFormat="1" ht="15" x14ac:dyDescent="0.3">
      <c r="B63" s="17" t="s">
        <v>2037</v>
      </c>
      <c r="C63" s="17" t="s">
        <v>2027</v>
      </c>
      <c r="D63" s="17"/>
      <c r="E63" s="17" t="s">
        <v>1496</v>
      </c>
      <c r="F63" s="17"/>
      <c r="G63" s="172"/>
      <c r="H63" s="172"/>
      <c r="I63" s="171">
        <f>SUMIF(Table10[Company],Companies[[#This Row],[Full company name]],Table10[Revenue value])</f>
        <v>755000</v>
      </c>
    </row>
    <row r="64" spans="2:9" s="32" customFormat="1" ht="15" x14ac:dyDescent="0.3">
      <c r="B64" s="17" t="s">
        <v>2038</v>
      </c>
      <c r="C64" s="17" t="s">
        <v>2027</v>
      </c>
      <c r="D64" s="17"/>
      <c r="E64" s="17" t="s">
        <v>1496</v>
      </c>
      <c r="F64" s="17"/>
      <c r="G64" s="172"/>
      <c r="H64" s="172"/>
      <c r="I64" s="171">
        <f>SUMIF(Table10[Company],Companies[[#This Row],[Full company name]],Table10[Revenue value])</f>
        <v>0</v>
      </c>
    </row>
    <row r="65" spans="2:10" s="32" customFormat="1" ht="15" x14ac:dyDescent="0.3">
      <c r="B65" s="17" t="s">
        <v>2039</v>
      </c>
      <c r="C65" s="17" t="s">
        <v>2027</v>
      </c>
      <c r="D65" s="17"/>
      <c r="E65" s="17" t="s">
        <v>1496</v>
      </c>
      <c r="F65" s="17"/>
      <c r="G65" s="172"/>
      <c r="H65" s="172"/>
      <c r="I65" s="171">
        <f>SUMIF(Table10[Company],Companies[[#This Row],[Full company name]],Table10[Revenue value])</f>
        <v>0</v>
      </c>
    </row>
    <row r="66" spans="2:10" s="32" customFormat="1" ht="15" x14ac:dyDescent="0.3">
      <c r="B66" s="17" t="s">
        <v>2040</v>
      </c>
      <c r="C66" s="17" t="s">
        <v>2028</v>
      </c>
      <c r="D66" s="17"/>
      <c r="E66" s="17" t="s">
        <v>1496</v>
      </c>
      <c r="F66" s="17"/>
      <c r="G66" s="172"/>
      <c r="H66" s="172"/>
      <c r="I66" s="171">
        <f>SUMIF(Table10[Company],Companies[[#This Row],[Full company name]],Table10[Revenue value])</f>
        <v>1452256000</v>
      </c>
    </row>
    <row r="67" spans="2:10" s="32" customFormat="1" ht="15" x14ac:dyDescent="0.3">
      <c r="B67" s="32" t="s">
        <v>1571</v>
      </c>
      <c r="D67" s="17" t="s">
        <v>1684</v>
      </c>
      <c r="G67" s="172" t="s">
        <v>1658</v>
      </c>
      <c r="H67" s="172" t="s">
        <v>1658</v>
      </c>
      <c r="I67" s="171">
        <f>SUMIF(Table10[Company],Companies[[#This Row],[Full company name]],Table10[Revenue value])</f>
        <v>0</v>
      </c>
    </row>
    <row r="68" spans="2:10" s="32" customFormat="1" ht="15" x14ac:dyDescent="0.3">
      <c r="C68" s="17"/>
      <c r="F68" s="172"/>
      <c r="G68" s="172"/>
    </row>
    <row r="69" spans="2:10" s="32" customFormat="1" ht="18.600000000000001" x14ac:dyDescent="0.3">
      <c r="B69" s="273" t="s">
        <v>1625</v>
      </c>
      <c r="C69" s="273"/>
      <c r="D69" s="273"/>
      <c r="E69" s="273"/>
      <c r="F69" s="273"/>
      <c r="G69" s="273"/>
      <c r="H69" s="273"/>
      <c r="I69" s="273"/>
      <c r="J69" s="273"/>
    </row>
    <row r="70" spans="2:10" s="32" customFormat="1" ht="15" x14ac:dyDescent="0.35">
      <c r="B70" s="168" t="s">
        <v>1626</v>
      </c>
      <c r="C70" s="38" t="s">
        <v>1627</v>
      </c>
      <c r="D70" s="38" t="s">
        <v>1667</v>
      </c>
      <c r="E70" s="38" t="s">
        <v>1762</v>
      </c>
      <c r="F70" s="17" t="s">
        <v>1502</v>
      </c>
      <c r="G70" s="17" t="s">
        <v>1630</v>
      </c>
      <c r="H70" s="17" t="s">
        <v>1683</v>
      </c>
      <c r="I70" s="17" t="s">
        <v>1631</v>
      </c>
      <c r="J70" s="17" t="s">
        <v>1006</v>
      </c>
    </row>
    <row r="71" spans="2:10" s="32" customFormat="1" ht="15" x14ac:dyDescent="0.35">
      <c r="B71" s="17" t="s">
        <v>2051</v>
      </c>
      <c r="C71" s="38"/>
      <c r="D71" s="17" t="s">
        <v>2000</v>
      </c>
      <c r="E71" s="38" t="s">
        <v>1781</v>
      </c>
      <c r="F71" s="38" t="s">
        <v>1504</v>
      </c>
      <c r="G71" s="242">
        <v>437163.13</v>
      </c>
      <c r="H71" s="32" t="s">
        <v>1431</v>
      </c>
      <c r="J71" s="32" t="s">
        <v>1882</v>
      </c>
    </row>
    <row r="72" spans="2:10" s="32" customFormat="1" ht="15" x14ac:dyDescent="0.35">
      <c r="B72" s="220" t="s">
        <v>2052</v>
      </c>
      <c r="C72" s="38"/>
      <c r="D72" s="239" t="s">
        <v>2053</v>
      </c>
      <c r="E72" s="38" t="s">
        <v>1776</v>
      </c>
      <c r="F72" s="38" t="s">
        <v>1580</v>
      </c>
      <c r="G72" s="242"/>
      <c r="H72" s="32" t="s">
        <v>1763</v>
      </c>
      <c r="J72" s="32" t="s">
        <v>1882</v>
      </c>
    </row>
    <row r="73" spans="2:10" s="32" customFormat="1" ht="15" x14ac:dyDescent="0.35">
      <c r="B73" s="220" t="s">
        <v>2054</v>
      </c>
      <c r="C73" s="38"/>
      <c r="D73" s="239" t="s">
        <v>2055</v>
      </c>
      <c r="E73" s="38" t="s">
        <v>1781</v>
      </c>
      <c r="F73" s="38" t="s">
        <v>1504</v>
      </c>
      <c r="G73" s="242">
        <v>187777.17</v>
      </c>
      <c r="H73" s="32" t="s">
        <v>1431</v>
      </c>
      <c r="J73" s="32" t="s">
        <v>1882</v>
      </c>
    </row>
    <row r="74" spans="2:10" s="32" customFormat="1" ht="15" x14ac:dyDescent="0.35">
      <c r="B74" s="17" t="s">
        <v>2056</v>
      </c>
      <c r="C74" s="38"/>
      <c r="D74" s="239" t="s">
        <v>2057</v>
      </c>
      <c r="E74" s="38" t="s">
        <v>1776</v>
      </c>
      <c r="F74" s="38" t="s">
        <v>1504</v>
      </c>
      <c r="G74" s="242">
        <v>5651401</v>
      </c>
      <c r="H74" s="32" t="s">
        <v>1984</v>
      </c>
      <c r="J74" s="32" t="s">
        <v>1882</v>
      </c>
    </row>
    <row r="75" spans="2:10" s="32" customFormat="1" ht="15" x14ac:dyDescent="0.35">
      <c r="B75" s="220" t="s">
        <v>2058</v>
      </c>
      <c r="C75" s="38"/>
      <c r="D75" s="17" t="s">
        <v>2030</v>
      </c>
      <c r="E75" s="38" t="s">
        <v>1776</v>
      </c>
      <c r="F75" s="38" t="s">
        <v>1580</v>
      </c>
      <c r="J75" s="32" t="s">
        <v>1882</v>
      </c>
    </row>
    <row r="76" spans="2:10" ht="15" x14ac:dyDescent="0.35">
      <c r="B76" s="32" t="s">
        <v>1571</v>
      </c>
      <c r="C76" s="38"/>
      <c r="D76" s="38"/>
      <c r="E76" s="38"/>
      <c r="F76" s="38"/>
      <c r="H76" s="32"/>
      <c r="J76" s="32" t="s">
        <v>1882</v>
      </c>
    </row>
    <row r="77" spans="2:10" s="32" customFormat="1" ht="15.6" thickBot="1" x14ac:dyDescent="0.35">
      <c r="B77" s="108"/>
      <c r="C77" s="77"/>
      <c r="D77" s="78"/>
      <c r="E77" s="77"/>
      <c r="F77" s="89"/>
      <c r="G77" s="89"/>
      <c r="H77" s="89"/>
      <c r="I77" s="89"/>
      <c r="J77" s="89"/>
    </row>
    <row r="78" spans="2:10" ht="15" x14ac:dyDescent="0.3">
      <c r="B78" s="26"/>
      <c r="C78" s="26"/>
      <c r="D78" s="26"/>
      <c r="E78" s="26"/>
    </row>
    <row r="79" spans="2:10" s="32" customFormat="1" ht="15.6" thickBot="1" x14ac:dyDescent="0.35">
      <c r="B79" s="264" t="s">
        <v>1851</v>
      </c>
      <c r="C79" s="265"/>
      <c r="D79" s="265"/>
      <c r="E79" s="265"/>
      <c r="F79" s="265"/>
      <c r="G79" s="265"/>
      <c r="H79" s="265"/>
      <c r="I79" s="265"/>
      <c r="J79" s="265"/>
    </row>
    <row r="80" spans="2:10" s="32" customFormat="1" ht="15" x14ac:dyDescent="0.3">
      <c r="B80" s="266" t="s">
        <v>1870</v>
      </c>
      <c r="C80" s="267"/>
      <c r="D80" s="267"/>
      <c r="E80" s="267"/>
      <c r="F80" s="267"/>
      <c r="G80" s="267"/>
      <c r="H80" s="267"/>
      <c r="I80" s="267"/>
      <c r="J80" s="267"/>
    </row>
    <row r="81" spans="2:10" ht="15.6" thickBot="1" x14ac:dyDescent="0.35">
      <c r="B81" s="26"/>
      <c r="C81" s="26"/>
      <c r="D81" s="26"/>
      <c r="E81" s="26"/>
    </row>
    <row r="82" spans="2:10" ht="15" x14ac:dyDescent="0.3">
      <c r="B82" s="259" t="s">
        <v>1850</v>
      </c>
      <c r="C82" s="259"/>
      <c r="D82" s="259"/>
      <c r="E82" s="259"/>
      <c r="F82" s="259"/>
      <c r="G82" s="259"/>
      <c r="H82" s="259"/>
      <c r="I82" s="259"/>
      <c r="J82" s="259"/>
    </row>
    <row r="83" spans="2:10" ht="16.5" customHeight="1" x14ac:dyDescent="0.3">
      <c r="B83" s="243" t="s">
        <v>1871</v>
      </c>
      <c r="C83" s="243"/>
      <c r="D83" s="243"/>
      <c r="E83" s="243"/>
      <c r="F83" s="243"/>
      <c r="G83" s="243"/>
      <c r="H83" s="243"/>
      <c r="I83" s="243"/>
      <c r="J83" s="243"/>
    </row>
    <row r="84" spans="2:10" ht="15" x14ac:dyDescent="0.3">
      <c r="B84" s="252" t="s">
        <v>1872</v>
      </c>
      <c r="C84" s="252"/>
      <c r="D84" s="252"/>
      <c r="E84" s="252"/>
      <c r="F84" s="252"/>
      <c r="G84" s="252"/>
      <c r="H84" s="252"/>
      <c r="I84" s="252"/>
      <c r="J84" s="252"/>
    </row>
    <row r="85" spans="2:10" ht="15" x14ac:dyDescent="0.3">
      <c r="B85" s="269"/>
      <c r="C85" s="269"/>
      <c r="D85" s="269"/>
      <c r="E85" s="269"/>
      <c r="F85" s="269"/>
      <c r="G85" s="269"/>
      <c r="H85" s="269"/>
      <c r="I85" s="269"/>
      <c r="J85" s="269"/>
    </row>
    <row r="86" spans="2:10" ht="15" x14ac:dyDescent="0.3"/>
    <row r="87" spans="2:10" ht="15" x14ac:dyDescent="0.3"/>
    <row r="88" spans="2:10" ht="15" x14ac:dyDescent="0.3"/>
    <row r="89" spans="2:10" ht="15" x14ac:dyDescent="0.3"/>
    <row r="90" spans="2:10" s="32" customFormat="1" ht="15" x14ac:dyDescent="0.3">
      <c r="B90" s="17"/>
      <c r="C90" s="17"/>
      <c r="D90" s="17"/>
      <c r="E90" s="17"/>
    </row>
    <row r="91" spans="2:10" ht="15" x14ac:dyDescent="0.3"/>
    <row r="92" spans="2:10" ht="15" x14ac:dyDescent="0.3"/>
    <row r="93" spans="2:10" ht="15" x14ac:dyDescent="0.3"/>
    <row r="94" spans="2:10" ht="15" x14ac:dyDescent="0.3"/>
    <row r="95" spans="2:10" ht="15" x14ac:dyDescent="0.3"/>
    <row r="96" spans="2:10" ht="15" x14ac:dyDescent="0.3"/>
    <row r="97" ht="15" x14ac:dyDescent="0.3"/>
    <row r="98" ht="15" customHeight="1" x14ac:dyDescent="0.3"/>
    <row r="99" ht="15" customHeight="1" x14ac:dyDescent="0.3"/>
    <row r="100" ht="15" x14ac:dyDescent="0.3"/>
    <row r="101" ht="15" x14ac:dyDescent="0.3"/>
    <row r="102" ht="18.75" customHeight="1" x14ac:dyDescent="0.3"/>
    <row r="103" ht="15" x14ac:dyDescent="0.3"/>
    <row r="104" ht="15" x14ac:dyDescent="0.3"/>
    <row r="105" ht="15" x14ac:dyDescent="0.3"/>
    <row r="106" ht="15" x14ac:dyDescent="0.3"/>
    <row r="107" ht="15" x14ac:dyDescent="0.3"/>
    <row r="108" ht="15" x14ac:dyDescent="0.3"/>
    <row r="109" ht="15" x14ac:dyDescent="0.3"/>
    <row r="110" ht="15" x14ac:dyDescent="0.3"/>
    <row r="111" ht="15" x14ac:dyDescent="0.3"/>
    <row r="112" ht="15" x14ac:dyDescent="0.3"/>
    <row r="113" ht="15" x14ac:dyDescent="0.3"/>
    <row r="114" ht="15" x14ac:dyDescent="0.3"/>
    <row r="115" ht="15" x14ac:dyDescent="0.3"/>
    <row r="116" ht="15" x14ac:dyDescent="0.3"/>
    <row r="117" ht="15" x14ac:dyDescent="0.3"/>
    <row r="118" ht="15" x14ac:dyDescent="0.3"/>
    <row r="119" ht="15" x14ac:dyDescent="0.3"/>
    <row r="120" ht="15" x14ac:dyDescent="0.3"/>
    <row r="121" ht="15" x14ac:dyDescent="0.3"/>
    <row r="122" ht="15" x14ac:dyDescent="0.3"/>
    <row r="123" ht="15" x14ac:dyDescent="0.3"/>
  </sheetData>
  <mergeCells count="20">
    <mergeCell ref="B2:J2"/>
    <mergeCell ref="B3:J3"/>
    <mergeCell ref="B4:J4"/>
    <mergeCell ref="B5:J5"/>
    <mergeCell ref="B6:J6"/>
    <mergeCell ref="B84:J84"/>
    <mergeCell ref="B85:J85"/>
    <mergeCell ref="B7:J7"/>
    <mergeCell ref="B8:J8"/>
    <mergeCell ref="B10:J10"/>
    <mergeCell ref="B11:J11"/>
    <mergeCell ref="B12:J12"/>
    <mergeCell ref="B69:J69"/>
    <mergeCell ref="B79:J79"/>
    <mergeCell ref="B80:J80"/>
    <mergeCell ref="B13:J13"/>
    <mergeCell ref="B22:J22"/>
    <mergeCell ref="B23:D23"/>
    <mergeCell ref="B82:J82"/>
    <mergeCell ref="B83:J83"/>
  </mergeCells>
  <dataValidations xWindow="930" yWindow="562" count="25">
    <dataValidation type="list" allowBlank="1" showInputMessage="1" showErrorMessage="1" promptTitle="Please select Sector" prompt="Please select the relevant sector of the company from the list" sqref="E27:E67" xr:uid="{868FFED3-1B0C-4918-8778-E1FA1953F99F}">
      <formula1>Sector_list</formula1>
    </dataValidation>
    <dataValidation allowBlank="1" showInputMessage="1" showErrorMessage="1" promptTitle="Identification #" prompt="Please input unique identification number, such as TIN, organisational number or similar" sqref="D27:D67" xr:uid="{4120235B-D2FD-4BFD-ABFB-C2C2C7807A6F}"/>
    <dataValidation allowBlank="1" showInputMessage="1" showErrorMessage="1" promptTitle="Please insert commodities" prompt="Please insert the relevant commodities of the company here, separated by commas." sqref="F27:F66" xr:uid="{6A44821C-9A13-4D03-9DBE-3FE545535EDF}"/>
    <dataValidation allowBlank="1" showInputMessage="1" showErrorMessage="1" promptTitle="Name of identifier" prompt="Please input name of identifier, such as &quot;Taxpayer Identification Number&quot; or similar." sqref="B24" xr:uid="{412124B2-A34B-47AD-A7F2-2DA2FD26EE6D}"/>
    <dataValidation allowBlank="1" showInputMessage="1" showErrorMessage="1" promptTitle="Name of register" prompt="Please input name of register or agency" sqref="C24" xr:uid="{2DCD63E0-4119-4A73-AC8A-488AF5C36CD2}"/>
    <dataValidation allowBlank="1" showInputMessage="1" showErrorMessage="1" promptTitle="Registry URL" prompt="Please insert direct URL to the registry or agency" sqref="D24" xr:uid="{A7D4AC68-A245-49BE-B706-C7C76BB5669E}"/>
    <dataValidation allowBlank="1" showInputMessage="1" showErrorMessage="1" promptTitle="Affiliated Companies" prompt="Please insert the relevant companies affiliated to the project here, separated by commas." sqref="D72:D74 D76" xr:uid="{E12F2734-F1F8-415D-942B-52F213FABA12}"/>
    <dataValidation type="textLength" allowBlank="1" showInputMessage="1" showErrorMessage="1" errorTitle="Please do not edit these cells" error="Please do not edit these cells" sqref="B24 C23:D23" xr:uid="{81EFF6B9-0948-4ED1-9FAA-6EA0DE53E4C0}">
      <formula1>10000</formula1>
      <formula2>50000</formula2>
    </dataValidation>
    <dataValidation errorStyle="warning" allowBlank="1" showInputMessage="1" showErrorMessage="1" errorTitle="URL " error="Please input a link in these cells" sqref="G27:H67" xr:uid="{900097FA-9B5D-417A-9DC5-30D28C0778EB}"/>
    <dataValidation allowBlank="1" showInputMessage="1" showErrorMessage="1" promptTitle="Identification" prompt="Please input identification number for the reporting government entity, if applicable." sqref="D15:D20" xr:uid="{8310B678-8255-46C8-AF1B-93E3C1B16E87}"/>
    <dataValidation type="list" allowBlank="1" showInputMessage="1" showErrorMessage="1" promptTitle="Government agency type" prompt="Choose type of government agency from the drop-down list._x000a_Please refrain from using custom types if possible." sqref="C15:C20"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20" xr:uid="{125DD936-3706-43C4-A261-DA623EB281A6}"/>
    <dataValidation type="textLength" allowBlank="1" showInputMessage="1" showErrorMessage="1" sqref="A1:K13 A21:L23 F14:K20 E24:K25 A25:D25 A24 B68:K69 A70:K70 A14:E14 A26:K26 B77:J81 B85:J85 A27:A69 J27:K67 K71:K85 A71:A85" xr:uid="{4B9AA2B5-1E60-430C-BA7F-02CA306120F1}">
      <formula1>9999999</formula1>
      <formula2>99999999</formula2>
    </dataValidation>
    <dataValidation type="textLength" allowBlank="1" showInputMessage="1" showErrorMessage="1" errorTitle="Do not edit - based on Part 4" error="These cells will be filled automatically" promptTitle="Do not edit - based on Part 4" prompt=" " sqref="E15:E20" xr:uid="{E7078589-660C-4DA2-9592-E8A92A55EA9A}">
      <formula1>999999</formula1>
      <formula2>9999999</formula2>
    </dataValidation>
    <dataValidation type="whole" allowBlank="1" showInputMessage="1" showErrorMessage="1" errorTitle="Do not edit - based on part 5" error="These cells will be filled automatically" promptTitle="Do not edit - based on part 5" prompt=" " sqref="I27:I67" xr:uid="{56FC6F82-9F1C-496E-9C14-F149EB40B8A6}">
      <formula1>1</formula1>
      <formula2>2</formula2>
    </dataValidation>
    <dataValidation type="textLength" allowBlank="1" showInputMessage="1" showErrorMessage="1" errorTitle="Do not edit these cells" error="Please do not edit these cells" sqref="B82:J84" xr:uid="{BAF144F0-3731-4BBB-961A-1F8765C0F270}">
      <formula1>9999999</formula1>
      <formula2>99999999</formula2>
    </dataValidation>
    <dataValidation type="list" allowBlank="1" showInputMessage="1" showErrorMessage="1" sqref="C27:C67" xr:uid="{F0416102-0ADD-49AA-89C3-81F8E6280814}">
      <formula1>"&lt; Company type &gt;,State-owned enterprises &amp; public corporations,Private"</formula1>
    </dataValidation>
    <dataValidation allowBlank="1" showInputMessage="1" showErrorMessage="1" promptTitle="Company name" prompt="Input company name here._x000a__x000a_Please refrain from using acronyms, and input complete name." sqref="B67" xr:uid="{C350F0E4-4E62-4F30-B87E-F27D6B9371A9}"/>
    <dataValidation allowBlank="1" showInputMessage="1" showErrorMessage="1" promptTitle="Project name" prompt="Input project name here._x000a__x000a_Please refrain from using acronyms, and input complete name." sqref="B71:B76" xr:uid="{F99FE9B0-5192-4241-983B-FDB53885E318}"/>
    <dataValidation allowBlank="1" showInputMessage="1" showErrorMessage="1" promptTitle="Reference number" prompt="Please input the reference number of the legal agreement: contract, licence, lease, concession..." sqref="C71:C76" xr:uid="{FF6DDDEB-45F7-4DC8-8F55-BED4849AE1BE}"/>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71:H76" xr:uid="{8671A7B4-FBEE-40B4-83E1-8302DA427313}">
      <formula1>"&lt;Select unit&gt;,Sm3,Sm3 o.e.,Barrels,Tonnes,oz,carats,Scf"</formula1>
    </dataValidation>
    <dataValidation type="list" allowBlank="1" showInputMessage="1" showErrorMessage="1" sqref="F71:F76" xr:uid="{49FD5F6B-C034-4C11-BDF9-18680C0BE353}">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71:E76" xr:uid="{5D281347-915C-4D0E-B76F-154D7B7C68B3}">
      <formula1>Commodity_names</formula1>
    </dataValidation>
    <dataValidation type="decimal" allowBlank="1" showInputMessage="1" showErrorMessage="1" errorTitle="Please only input numbers" error="Only numbers should be included in these cells" promptTitle="Production volume" prompt="Please input the production volume of the project here." sqref="G71:G76" xr:uid="{43FE69DE-8E41-4A8E-A395-A2B85FFFBBC2}">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71:I76" xr:uid="{83119F12-BEE5-4AB0-AD82-3D216DB6144F}">
      <formula1>0</formula1>
      <formula2>1000000000000000</formula2>
    </dataValidation>
  </dataValidations>
  <hyperlinks>
    <hyperlink ref="B8" r:id="rId1" xr:uid="{DD07F9BC-AC8A-4A9E-9450-3D0391EB0CA7}"/>
    <hyperlink ref="B80:F80" r:id="rId2" display="Give us your feedback or report a conflict in the data! Write to us at  data@eiti.org" xr:uid="{7DD6EEF9-F2B1-490B-AA9F-CD09A5BE123B}"/>
    <hyperlink ref="B79:F79" r:id="rId3" display="For the latest version of Summary data templates, see  https://eiti.org/summary-data-template" xr:uid="{3F13EEFE-7DC6-4094-8E58-281FFE9ACE0E}"/>
  </hyperlinks>
  <pageMargins left="0.25" right="0.25" top="0.75" bottom="0.75" header="0.3" footer="0.3"/>
  <pageSetup paperSize="8" fitToHeight="0" orientation="landscape" horizontalDpi="2400" verticalDpi="2400" r:id="rId4"/>
  <tableParts count="3">
    <tablePart r:id="rId5"/>
    <tablePart r:id="rId6"/>
    <tablePart r:id="rId7"/>
  </tableParts>
  <extLst>
    <ext xmlns:x14="http://schemas.microsoft.com/office/spreadsheetml/2009/9/main" uri="{CCE6A557-97BC-4b89-ADB6-D9C93CAAB3DF}">
      <x14:dataValidations xmlns:xm="http://schemas.microsoft.com/office/excel/2006/main" xWindow="930" yWindow="562" count="1">
        <x14:dataValidation type="list" allowBlank="1" showInputMessage="1" showErrorMessage="1" error="Invalid Entry" promptTitle="Currency" prompt="Please input currency according to 3-letter ISO currency code." xr:uid="{6854ADEB-BBB5-4A60-BD4B-636A75D9550B}">
          <x14:formula1>
            <xm:f>Lists!$I$11:$I$168</xm:f>
          </x14:formula1>
          <xm:sqref>J71:J76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U62"/>
  <sheetViews>
    <sheetView showGridLines="0" tabSelected="1" topLeftCell="A15" zoomScale="90" zoomScaleNormal="90" workbookViewId="0">
      <selection activeCell="I35" sqref="F35:I35"/>
    </sheetView>
  </sheetViews>
  <sheetFormatPr defaultColWidth="8.77734375" defaultRowHeight="15" x14ac:dyDescent="0.35"/>
  <cols>
    <col min="1" max="1" width="2.77734375" style="38" customWidth="1"/>
    <col min="2" max="5" width="0" style="38" hidden="1" customWidth="1"/>
    <col min="6" max="6" width="50.44140625" style="38" customWidth="1"/>
    <col min="7" max="9" width="16.77734375" style="38" customWidth="1"/>
    <col min="10" max="10" width="52.77734375" style="38" customWidth="1"/>
    <col min="11" max="11" width="15.5546875" style="38" bestFit="1" customWidth="1"/>
    <col min="12" max="12" width="2.77734375" style="38" customWidth="1"/>
    <col min="13" max="13" width="19.5546875" style="38" bestFit="1" customWidth="1"/>
    <col min="14" max="14" width="73.44140625" style="38" bestFit="1" customWidth="1"/>
    <col min="15" max="15" width="4" style="38" customWidth="1"/>
    <col min="16" max="17" width="8.77734375" style="38"/>
    <col min="18" max="18" width="21.21875" style="38" bestFit="1" customWidth="1"/>
    <col min="19" max="19" width="8.77734375" style="38"/>
    <col min="20" max="20" width="21.21875" style="38" bestFit="1" customWidth="1"/>
    <col min="21" max="16384" width="8.77734375" style="38"/>
  </cols>
  <sheetData>
    <row r="1" spans="6:14" s="17" customFormat="1" ht="15.75" hidden="1" customHeight="1" x14ac:dyDescent="0.3"/>
    <row r="2" spans="6:14" s="17" customFormat="1" hidden="1" x14ac:dyDescent="0.3"/>
    <row r="3" spans="6:14" s="17" customFormat="1" hidden="1" x14ac:dyDescent="0.3">
      <c r="N3" s="19" t="s">
        <v>1</v>
      </c>
    </row>
    <row r="4" spans="6:14" s="17" customFormat="1" hidden="1" x14ac:dyDescent="0.3">
      <c r="N4" s="19" t="str">
        <f>Introduction!G4</f>
        <v>YYYY-MM-DD</v>
      </c>
    </row>
    <row r="5" spans="6:14" s="17" customFormat="1" hidden="1" x14ac:dyDescent="0.3"/>
    <row r="6" spans="6:14" s="17" customFormat="1" hidden="1" x14ac:dyDescent="0.3"/>
    <row r="7" spans="6:14" s="17" customFormat="1" x14ac:dyDescent="0.3"/>
    <row r="8" spans="6:14" s="17" customFormat="1" x14ac:dyDescent="0.3">
      <c r="F8" s="253" t="s">
        <v>1924</v>
      </c>
      <c r="G8" s="253"/>
      <c r="H8" s="253"/>
      <c r="I8" s="253"/>
      <c r="J8" s="253"/>
      <c r="K8" s="253"/>
      <c r="L8" s="253"/>
      <c r="M8" s="253"/>
      <c r="N8" s="253"/>
    </row>
    <row r="9" spans="6:14" s="17" customFormat="1" ht="24" x14ac:dyDescent="0.3">
      <c r="F9" s="282" t="s">
        <v>1647</v>
      </c>
      <c r="G9" s="282"/>
      <c r="H9" s="282"/>
      <c r="I9" s="282"/>
      <c r="J9" s="282"/>
      <c r="K9" s="282"/>
      <c r="L9" s="282"/>
      <c r="M9" s="282"/>
      <c r="N9" s="282"/>
    </row>
    <row r="10" spans="6:14" s="17" customFormat="1" x14ac:dyDescent="0.3">
      <c r="F10" s="284" t="s">
        <v>1925</v>
      </c>
      <c r="G10" s="284"/>
      <c r="H10" s="284"/>
      <c r="I10" s="284"/>
      <c r="J10" s="284"/>
      <c r="K10" s="284"/>
      <c r="L10" s="284"/>
      <c r="M10" s="284"/>
      <c r="N10" s="284"/>
    </row>
    <row r="11" spans="6:14" s="17" customFormat="1" x14ac:dyDescent="0.3">
      <c r="F11" s="255" t="s">
        <v>1926</v>
      </c>
      <c r="G11" s="255"/>
      <c r="H11" s="255"/>
      <c r="I11" s="255"/>
      <c r="J11" s="255"/>
      <c r="K11" s="255"/>
      <c r="L11" s="255"/>
      <c r="M11" s="255"/>
      <c r="N11" s="255"/>
    </row>
    <row r="12" spans="6:14" s="17" customFormat="1" x14ac:dyDescent="0.3">
      <c r="F12" s="255" t="s">
        <v>1927</v>
      </c>
      <c r="G12" s="255"/>
      <c r="H12" s="255"/>
      <c r="I12" s="255"/>
      <c r="J12" s="255"/>
      <c r="K12" s="255"/>
      <c r="L12" s="255"/>
      <c r="M12" s="255"/>
      <c r="N12" s="255"/>
    </row>
    <row r="13" spans="6:14" s="17" customFormat="1" x14ac:dyDescent="0.3">
      <c r="F13" s="285" t="s">
        <v>1928</v>
      </c>
      <c r="G13" s="285"/>
      <c r="H13" s="285"/>
      <c r="I13" s="285"/>
      <c r="J13" s="285"/>
      <c r="K13" s="285"/>
      <c r="L13" s="285"/>
      <c r="M13" s="285"/>
      <c r="N13" s="285"/>
    </row>
    <row r="14" spans="6:14" s="17" customFormat="1" x14ac:dyDescent="0.3">
      <c r="F14" s="286" t="s">
        <v>1663</v>
      </c>
      <c r="G14" s="286"/>
      <c r="H14" s="286"/>
      <c r="I14" s="286"/>
      <c r="J14" s="286"/>
      <c r="K14" s="286"/>
      <c r="L14" s="286"/>
      <c r="M14" s="286"/>
      <c r="N14" s="286"/>
    </row>
    <row r="15" spans="6:14" s="17" customFormat="1" x14ac:dyDescent="0.3">
      <c r="F15" s="287" t="s">
        <v>1662</v>
      </c>
      <c r="G15" s="287"/>
      <c r="H15" s="287"/>
      <c r="I15" s="287"/>
      <c r="J15" s="287"/>
      <c r="K15" s="287"/>
      <c r="L15" s="287"/>
      <c r="M15" s="287"/>
      <c r="N15" s="287"/>
    </row>
    <row r="16" spans="6:14" s="17" customFormat="1" x14ac:dyDescent="0.35">
      <c r="F16" s="268" t="s">
        <v>1917</v>
      </c>
      <c r="G16" s="268"/>
      <c r="H16" s="268"/>
      <c r="I16" s="268"/>
      <c r="J16" s="268"/>
      <c r="K16" s="268"/>
      <c r="L16" s="268"/>
      <c r="M16" s="268"/>
      <c r="N16" s="268"/>
    </row>
    <row r="17" spans="2:21" s="17" customFormat="1" x14ac:dyDescent="0.3"/>
    <row r="18" spans="2:21" s="17" customFormat="1" ht="24" x14ac:dyDescent="0.3">
      <c r="F18" s="270" t="s">
        <v>1574</v>
      </c>
      <c r="G18" s="270"/>
      <c r="H18" s="270"/>
      <c r="I18" s="270"/>
      <c r="J18" s="270"/>
      <c r="K18" s="270"/>
      <c r="M18" s="288" t="s">
        <v>1560</v>
      </c>
      <c r="N18" s="288"/>
    </row>
    <row r="19" spans="2:21" s="17" customFormat="1" ht="15.6" customHeight="1" x14ac:dyDescent="0.3">
      <c r="M19" s="281" t="s">
        <v>1929</v>
      </c>
      <c r="N19" s="281"/>
    </row>
    <row r="20" spans="2:21" x14ac:dyDescent="0.35">
      <c r="F20" s="278" t="s">
        <v>1931</v>
      </c>
      <c r="G20" s="278"/>
      <c r="H20" s="278"/>
      <c r="I20" s="278"/>
      <c r="J20" s="278"/>
      <c r="K20" s="279"/>
      <c r="M20" s="17"/>
      <c r="N20" s="17"/>
    </row>
    <row r="21" spans="2:21" ht="24" x14ac:dyDescent="0.35">
      <c r="B21" s="183" t="s">
        <v>1488</v>
      </c>
      <c r="C21" s="183" t="s">
        <v>1489</v>
      </c>
      <c r="D21" s="183" t="s">
        <v>1490</v>
      </c>
      <c r="E21" s="183" t="s">
        <v>1491</v>
      </c>
      <c r="F21" s="38" t="s">
        <v>1497</v>
      </c>
      <c r="G21" s="38" t="s">
        <v>1493</v>
      </c>
      <c r="H21" s="38" t="s">
        <v>1436</v>
      </c>
      <c r="I21" s="38" t="s">
        <v>1499</v>
      </c>
      <c r="J21" s="38" t="s">
        <v>1437</v>
      </c>
      <c r="K21" s="17" t="s">
        <v>1006</v>
      </c>
      <c r="M21" s="282" t="s">
        <v>1562</v>
      </c>
      <c r="N21" s="282"/>
    </row>
    <row r="22" spans="2:21" ht="15.75" customHeight="1" x14ac:dyDescent="0.35">
      <c r="B22" s="183" t="str">
        <f>IFERROR(VLOOKUP(Government_revenues_table[[#This Row],[GFS Classification]],Table6_GFS_codes_classification[],COLUMNS($F:F)+3,FALSE),"Do not enter data")</f>
        <v>Taxes (11E)</v>
      </c>
      <c r="C22" s="183" t="str">
        <f>IFERROR(VLOOKUP(Government_revenues_table[[#This Row],[GFS Classification]],Table6_GFS_codes_classification[],COLUMNS($F:G)+3,FALSE),"Do not enter data")</f>
        <v>Taxes on income, profits and capital gains (111E)</v>
      </c>
      <c r="D22" s="183" t="str">
        <f>IFERROR(VLOOKUP(Government_revenues_table[[#This Row],[GFS Classification]],Table6_GFS_codes_classification[],COLUMNS($F:H)+3,FALSE),"Do not enter data")</f>
        <v>Ordinary taxes on income, profits and capital gains (1112E1)</v>
      </c>
      <c r="E22" s="183" t="str">
        <f>IFERROR(VLOOKUP(Government_revenues_table[[#This Row],[GFS Classification]],Table6_GFS_codes_classification[],COLUMNS($F:I)+3,FALSE),"Do not enter data")</f>
        <v>Ordinary taxes on income, profits and capital gains (1112E1)</v>
      </c>
      <c r="F22" s="239" t="s">
        <v>1521</v>
      </c>
      <c r="G22" s="17" t="s">
        <v>1496</v>
      </c>
      <c r="H22" s="38" t="s">
        <v>2041</v>
      </c>
      <c r="I22" s="38" t="s">
        <v>1998</v>
      </c>
      <c r="J22" s="179">
        <v>272978000</v>
      </c>
      <c r="K22" s="38" t="s">
        <v>1178</v>
      </c>
      <c r="M22" s="283" t="s">
        <v>1682</v>
      </c>
      <c r="N22" s="283"/>
    </row>
    <row r="23" spans="2:21" ht="15.75" customHeight="1" x14ac:dyDescent="0.35">
      <c r="B23" s="183" t="str">
        <f>IFERROR(VLOOKUP(Government_revenues_table[[#This Row],[GFS Classification]],Table6_GFS_codes_classification[],COLUMNS($F:F)+3,FALSE),"Do not enter data")</f>
        <v>Other revenue (14E)</v>
      </c>
      <c r="C23" s="183" t="str">
        <f>IFERROR(VLOOKUP(Government_revenues_table[[#This Row],[GFS Classification]],Table6_GFS_codes_classification[],COLUMNS($F:G)+3,FALSE),"Do not enter data")</f>
        <v>Property income (141E)</v>
      </c>
      <c r="D23" s="183" t="str">
        <f>IFERROR(VLOOKUP(Government_revenues_table[[#This Row],[GFS Classification]],Table6_GFS_codes_classification[],COLUMNS($F:H)+3,FALSE),"Do not enter data")</f>
        <v>Dividends (1412E)</v>
      </c>
      <c r="E23" s="183" t="str">
        <f>IFERROR(VLOOKUP(Government_revenues_table[[#This Row],[GFS Classification]],Table6_GFS_codes_classification[],COLUMNS($F:I)+3,FALSE),"Do not enter data")</f>
        <v>From state-owned enterprises (1412E1)</v>
      </c>
      <c r="F23" s="239" t="s">
        <v>1506</v>
      </c>
      <c r="G23" s="17" t="s">
        <v>1496</v>
      </c>
      <c r="H23" s="38" t="s">
        <v>2042</v>
      </c>
      <c r="I23" s="38" t="s">
        <v>1998</v>
      </c>
      <c r="J23" s="179">
        <v>777864000</v>
      </c>
      <c r="K23" s="38" t="s">
        <v>1178</v>
      </c>
      <c r="M23" s="283"/>
      <c r="N23" s="283"/>
    </row>
    <row r="24" spans="2:21" ht="15.75" customHeight="1" x14ac:dyDescent="0.35">
      <c r="B24" s="183" t="str">
        <f>IFERROR(VLOOKUP(Government_revenues_table[[#This Row],[GFS Classification]],Table6_GFS_codes_classification[],COLUMNS($F:F)+3,FALSE),"Do not enter data")</f>
        <v>Taxes (11E)</v>
      </c>
      <c r="C24" s="183" t="str">
        <f>IFERROR(VLOOKUP(Government_revenues_table[[#This Row],[GFS Classification]],Table6_GFS_codes_classification[],COLUMNS($F:G)+3,FALSE),"Do not enter data")</f>
        <v>Taxes on income, profits and capital gains (111E)</v>
      </c>
      <c r="D24" s="183" t="str">
        <f>IFERROR(VLOOKUP(Government_revenues_table[[#This Row],[GFS Classification]],Table6_GFS_codes_classification[],COLUMNS($F:H)+3,FALSE),"Do not enter data")</f>
        <v>Ordinary taxes on income, profits and capital gains (1112E1)</v>
      </c>
      <c r="E24" s="183" t="str">
        <f>IFERROR(VLOOKUP(Government_revenues_table[[#This Row],[GFS Classification]],Table6_GFS_codes_classification[],COLUMNS($F:I)+3,FALSE),"Do not enter data")</f>
        <v>Ordinary taxes on income, profits and capital gains (1112E1)</v>
      </c>
      <c r="F24" s="239" t="s">
        <v>1521</v>
      </c>
      <c r="G24" s="17" t="s">
        <v>1496</v>
      </c>
      <c r="H24" s="38" t="s">
        <v>2043</v>
      </c>
      <c r="I24" s="38" t="s">
        <v>1998</v>
      </c>
      <c r="J24" s="179">
        <v>473272000</v>
      </c>
      <c r="K24" s="38" t="s">
        <v>1178</v>
      </c>
      <c r="M24" s="283"/>
      <c r="N24" s="283"/>
    </row>
    <row r="25" spans="2:21" ht="15.75" customHeight="1" x14ac:dyDescent="0.35">
      <c r="B25" s="183" t="str">
        <f>IFERROR(VLOOKUP(Government_revenues_table[[#This Row],[GFS Classification]],Table6_GFS_codes_classification[],COLUMNS($F:F)+3,FALSE),"Do not enter data")</f>
        <v>Other revenue (14E)</v>
      </c>
      <c r="C25" s="183" t="str">
        <f>IFERROR(VLOOKUP(Government_revenues_table[[#This Row],[GFS Classification]],Table6_GFS_codes_classification[],COLUMNS($F:G)+3,FALSE),"Do not enter data")</f>
        <v>Property income (141E)</v>
      </c>
      <c r="D25" s="183" t="str">
        <f>IFERROR(VLOOKUP(Government_revenues_table[[#This Row],[GFS Classification]],Table6_GFS_codes_classification[],COLUMNS($F:H)+3,FALSE),"Do not enter data")</f>
        <v>Rent (1415E)</v>
      </c>
      <c r="E25" s="183" t="str">
        <f>IFERROR(VLOOKUP(Government_revenues_table[[#This Row],[GFS Classification]],Table6_GFS_codes_classification[],COLUMNS($F:I)+3,FALSE),"Do not enter data")</f>
        <v>Production entitlements (in-kind or cash) (1415E3)</v>
      </c>
      <c r="F25" s="239" t="s">
        <v>1547</v>
      </c>
      <c r="G25" s="17" t="s">
        <v>1496</v>
      </c>
      <c r="H25" s="38" t="s">
        <v>2045</v>
      </c>
      <c r="I25" s="38" t="s">
        <v>1998</v>
      </c>
      <c r="J25" s="179">
        <v>26000</v>
      </c>
      <c r="K25" s="38" t="s">
        <v>1178</v>
      </c>
      <c r="M25" s="283"/>
      <c r="N25" s="283"/>
    </row>
    <row r="26" spans="2:21" ht="15.75" customHeight="1" x14ac:dyDescent="0.35">
      <c r="B26" s="183" t="str">
        <f>IFERROR(VLOOKUP(Government_revenues_table[[#This Row],[GFS Classification]],Table6_GFS_codes_classification[],COLUMNS($F:F)+3,FALSE),"Do not enter data")</f>
        <v>Other revenue (14E)</v>
      </c>
      <c r="C26" s="183" t="str">
        <f>IFERROR(VLOOKUP(Government_revenues_table[[#This Row],[GFS Classification]],Table6_GFS_codes_classification[],COLUMNS($F:G)+3,FALSE),"Do not enter data")</f>
        <v>Sales of goods and services (142E)</v>
      </c>
      <c r="D26" s="183" t="str">
        <f>IFERROR(VLOOKUP(Government_revenues_table[[#This Row],[GFS Classification]],Table6_GFS_codes_classification[],COLUMNS($F:H)+3,FALSE),"Do not enter data")</f>
        <v>Administrative fees for government services (1422E)</v>
      </c>
      <c r="E26" s="183" t="str">
        <f>IFERROR(VLOOKUP(Government_revenues_table[[#This Row],[GFS Classification]],Table6_GFS_codes_classification[],COLUMNS($F:I)+3,FALSE),"Do not enter data")</f>
        <v>Administrative fees for government services (1422E)</v>
      </c>
      <c r="F26" s="38" t="s">
        <v>1513</v>
      </c>
      <c r="G26" s="17" t="s">
        <v>988</v>
      </c>
      <c r="H26" s="38" t="s">
        <v>2046</v>
      </c>
      <c r="I26" s="38" t="s">
        <v>1998</v>
      </c>
      <c r="J26" s="179">
        <v>232000</v>
      </c>
      <c r="K26" s="38" t="s">
        <v>1178</v>
      </c>
      <c r="M26" s="283"/>
      <c r="N26" s="283"/>
    </row>
    <row r="27" spans="2:21" x14ac:dyDescent="0.35">
      <c r="B27" s="183" t="str">
        <f>IFERROR(VLOOKUP(Government_revenues_table[[#This Row],[GFS Classification]],Table6_GFS_codes_classification[],COLUMNS($F:F)+3,FALSE),"Do not enter data")</f>
        <v>Other revenue (14E)</v>
      </c>
      <c r="C27" s="183" t="str">
        <f>IFERROR(VLOOKUP(Government_revenues_table[[#This Row],[GFS Classification]],Table6_GFS_codes_classification[],COLUMNS($F:G)+3,FALSE),"Do not enter data")</f>
        <v>Sales of goods and services (142E)</v>
      </c>
      <c r="D27" s="183" t="str">
        <f>IFERROR(VLOOKUP(Government_revenues_table[[#This Row],[GFS Classification]],Table6_GFS_codes_classification[],COLUMNS($F:H)+3,FALSE),"Do not enter data")</f>
        <v>Administrative fees for government services (1422E)</v>
      </c>
      <c r="E27" s="183" t="str">
        <f>IFERROR(VLOOKUP(Government_revenues_table[[#This Row],[GFS Classification]],Table6_GFS_codes_classification[],COLUMNS($F:I)+3,FALSE),"Do not enter data")</f>
        <v>Administrative fees for government services (1422E)</v>
      </c>
      <c r="F27" s="38" t="s">
        <v>1513</v>
      </c>
      <c r="G27" s="17" t="s">
        <v>988</v>
      </c>
      <c r="H27" s="239" t="s">
        <v>2047</v>
      </c>
      <c r="I27" s="38" t="s">
        <v>1998</v>
      </c>
      <c r="J27" s="179">
        <v>233000</v>
      </c>
      <c r="K27" s="38" t="s">
        <v>1178</v>
      </c>
      <c r="M27" s="260" t="s">
        <v>1954</v>
      </c>
      <c r="N27" s="260"/>
    </row>
    <row r="28" spans="2:21" x14ac:dyDescent="0.35">
      <c r="B28" s="183" t="str">
        <f>IFERROR(VLOOKUP(Government_revenues_table[[#This Row],[GFS Classification]],Table6_GFS_codes_classification[],COLUMNS($F:F)+3,FALSE),"Do not enter data")</f>
        <v>Taxes (11E)</v>
      </c>
      <c r="C28" s="183" t="str">
        <f>IFERROR(VLOOKUP(Government_revenues_table[[#This Row],[GFS Classification]],Table6_GFS_codes_classification[],COLUMNS($F:G)+3,FALSE),"Do not enter data")</f>
        <v>Taxes on income, profits and capital gains (111E)</v>
      </c>
      <c r="D28" s="183" t="str">
        <f>IFERROR(VLOOKUP(Government_revenues_table[[#This Row],[GFS Classification]],Table6_GFS_codes_classification[],COLUMNS($F:H)+3,FALSE),"Do not enter data")</f>
        <v>Ordinary taxes on income, profits and capital gains (1112E1)</v>
      </c>
      <c r="E28" s="183" t="str">
        <f>IFERROR(VLOOKUP(Government_revenues_table[[#This Row],[GFS Classification]],Table6_GFS_codes_classification[],COLUMNS($F:I)+3,FALSE),"Do not enter data")</f>
        <v>Ordinary taxes on income, profits and capital gains (1112E1)</v>
      </c>
      <c r="F28" s="239" t="s">
        <v>1521</v>
      </c>
      <c r="G28" s="17" t="s">
        <v>988</v>
      </c>
      <c r="H28" s="38" t="s">
        <v>2041</v>
      </c>
      <c r="I28" s="38" t="s">
        <v>1998</v>
      </c>
      <c r="J28" s="179">
        <v>1542231000</v>
      </c>
      <c r="K28" s="38" t="s">
        <v>1178</v>
      </c>
      <c r="M28" s="260" t="s">
        <v>1930</v>
      </c>
      <c r="N28" s="260"/>
    </row>
    <row r="29" spans="2:21" ht="15.6" thickBot="1" x14ac:dyDescent="0.4">
      <c r="B29" s="183" t="str">
        <f>IFERROR(VLOOKUP(Government_revenues_table[[#This Row],[GFS Classification]],Table6_GFS_codes_classification[],COLUMNS($F:F)+3,FALSE),"Do not enter data")</f>
        <v>Other revenue (14E)</v>
      </c>
      <c r="C29" s="183" t="str">
        <f>IFERROR(VLOOKUP(Government_revenues_table[[#This Row],[GFS Classification]],Table6_GFS_codes_classification[],COLUMNS($F:G)+3,FALSE),"Do not enter data")</f>
        <v>Property income (141E)</v>
      </c>
      <c r="D29" s="183" t="str">
        <f>IFERROR(VLOOKUP(Government_revenues_table[[#This Row],[GFS Classification]],Table6_GFS_codes_classification[],COLUMNS($F:H)+3,FALSE),"Do not enter data")</f>
        <v>Dividends (1412E)</v>
      </c>
      <c r="E29" s="183" t="str">
        <f>IFERROR(VLOOKUP(Government_revenues_table[[#This Row],[GFS Classification]],Table6_GFS_codes_classification[],COLUMNS($F:I)+3,FALSE),"Do not enter data")</f>
        <v>From state-owned enterprises (1412E1)</v>
      </c>
      <c r="F29" s="239" t="s">
        <v>1506</v>
      </c>
      <c r="G29" s="17" t="s">
        <v>988</v>
      </c>
      <c r="H29" s="38" t="s">
        <v>2042</v>
      </c>
      <c r="I29" s="38" t="s">
        <v>1998</v>
      </c>
      <c r="J29" s="179">
        <v>59577000</v>
      </c>
      <c r="K29" s="38" t="s">
        <v>1178</v>
      </c>
      <c r="M29" s="184"/>
      <c r="N29" s="184"/>
    </row>
    <row r="30" spans="2:21" x14ac:dyDescent="0.35">
      <c r="B30" s="183" t="str">
        <f>IFERROR(VLOOKUP(Government_revenues_table[[#This Row],[GFS Classification]],Table6_GFS_codes_classification[],COLUMNS($F:F)+3,FALSE),"Do not enter data")</f>
        <v>Taxes (11E)</v>
      </c>
      <c r="C30" s="183" t="str">
        <f>IFERROR(VLOOKUP(Government_revenues_table[[#This Row],[GFS Classification]],Table6_GFS_codes_classification[],COLUMNS($F:G)+3,FALSE),"Do not enter data")</f>
        <v>Taxes on payroll and workforce (112E)</v>
      </c>
      <c r="D30" s="183" t="str">
        <f>IFERROR(VLOOKUP(Government_revenues_table[[#This Row],[GFS Classification]],Table6_GFS_codes_classification[],COLUMNS($F:H)+3,FALSE),"Do not enter data")</f>
        <v>Taxes on payroll and workforce (112E)</v>
      </c>
      <c r="E30" s="183" t="str">
        <f>IFERROR(VLOOKUP(Government_revenues_table[[#This Row],[GFS Classification]],Table6_GFS_codes_classification[],COLUMNS($F:I)+3,FALSE),"Do not enter data")</f>
        <v>Taxes on payroll and workforce (112E)</v>
      </c>
      <c r="F30" s="38" t="s">
        <v>1476</v>
      </c>
      <c r="G30" s="17" t="s">
        <v>988</v>
      </c>
      <c r="H30" s="38" t="s">
        <v>2043</v>
      </c>
      <c r="I30" s="38" t="s">
        <v>1998</v>
      </c>
      <c r="J30" s="179">
        <v>567609000</v>
      </c>
      <c r="K30" s="38" t="s">
        <v>1178</v>
      </c>
      <c r="P30" s="36"/>
      <c r="Q30" s="17"/>
      <c r="R30" s="185"/>
      <c r="S30" s="17"/>
      <c r="T30" s="185"/>
      <c r="U30" s="17"/>
    </row>
    <row r="31" spans="2:21" x14ac:dyDescent="0.35">
      <c r="B31" s="183" t="str">
        <f>IFERROR(VLOOKUP(Government_revenues_table[[#This Row],[GFS Classification]],Table6_GFS_codes_classification[],COLUMNS($F:F)+3,FALSE),"Do not enter data")</f>
        <v>Other revenue (14E)</v>
      </c>
      <c r="C31" s="183" t="str">
        <f>IFERROR(VLOOKUP(Government_revenues_table[[#This Row],[GFS Classification]],Table6_GFS_codes_classification[],COLUMNS($F:G)+3,FALSE),"Do not enter data")</f>
        <v>Property income (141E)</v>
      </c>
      <c r="D31" s="183" t="str">
        <f>IFERROR(VLOOKUP(Government_revenues_table[[#This Row],[GFS Classification]],Table6_GFS_codes_classification[],COLUMNS($F:H)+3,FALSE),"Do not enter data")</f>
        <v>Rent (1415E)</v>
      </c>
      <c r="E31" s="183" t="str">
        <f>IFERROR(VLOOKUP(Government_revenues_table[[#This Row],[GFS Classification]],Table6_GFS_codes_classification[],COLUMNS($F:I)+3,FALSE),"Do not enter data")</f>
        <v>Royalties (1415E1)</v>
      </c>
      <c r="F31" s="38" t="s">
        <v>1510</v>
      </c>
      <c r="G31" s="17" t="s">
        <v>988</v>
      </c>
      <c r="H31" s="38" t="s">
        <v>2044</v>
      </c>
      <c r="I31" s="38" t="s">
        <v>1998</v>
      </c>
      <c r="J31" s="186">
        <v>1534349000</v>
      </c>
      <c r="K31" s="38" t="s">
        <v>1178</v>
      </c>
      <c r="P31" s="280"/>
      <c r="Q31" s="280"/>
      <c r="R31" s="280"/>
      <c r="S31" s="280"/>
      <c r="T31" s="280"/>
      <c r="U31" s="280"/>
    </row>
    <row r="32" spans="2:21" x14ac:dyDescent="0.35">
      <c r="B32" s="183" t="str">
        <f>IFERROR(VLOOKUP(Government_revenues_table[[#This Row],[GFS Classification]],Table6_GFS_codes_classification[],COLUMNS($F:F)+3,FALSE),"Do not enter data")</f>
        <v>Other revenue (14E)</v>
      </c>
      <c r="C32" s="183" t="str">
        <f>IFERROR(VLOOKUP(Government_revenues_table[[#This Row],[GFS Classification]],Table6_GFS_codes_classification[],COLUMNS($F:G)+3,FALSE),"Do not enter data")</f>
        <v>Sales of goods and services (142E)</v>
      </c>
      <c r="D32" s="183" t="str">
        <f>IFERROR(VLOOKUP(Government_revenues_table[[#This Row],[GFS Classification]],Table6_GFS_codes_classification[],COLUMNS($F:H)+3,FALSE),"Do not enter data")</f>
        <v>Administrative fees for government services (1422E)</v>
      </c>
      <c r="E32" s="183" t="str">
        <f>IFERROR(VLOOKUP(Government_revenues_table[[#This Row],[GFS Classification]],Table6_GFS_codes_classification[],COLUMNS($F:I)+3,FALSE),"Do not enter data")</f>
        <v>Administrative fees for government services (1422E)</v>
      </c>
      <c r="F32" s="38" t="s">
        <v>1513</v>
      </c>
      <c r="G32" s="17" t="s">
        <v>988</v>
      </c>
      <c r="H32" s="38" t="s">
        <v>2048</v>
      </c>
      <c r="I32" s="38" t="s">
        <v>1998</v>
      </c>
      <c r="J32" s="179">
        <v>12300000</v>
      </c>
      <c r="K32" s="38" t="s">
        <v>1178</v>
      </c>
    </row>
    <row r="33" spans="2:20" x14ac:dyDescent="0.35">
      <c r="B33" s="183" t="str">
        <f>IFERROR(VLOOKUP(Government_revenues_table[[#This Row],[GFS Classification]],Table6_GFS_codes_classification[],COLUMNS($F:F)+3,FALSE),"Do not enter data")</f>
        <v>Taxes (11E)</v>
      </c>
      <c r="C33" s="183" t="str">
        <f>IFERROR(VLOOKUP(Government_revenues_table[[#This Row],[GFS Classification]],Table6_GFS_codes_classification[],COLUMNS($F:G)+3,FALSE),"Do not enter data")</f>
        <v>Taxes on goods and services (114E)</v>
      </c>
      <c r="D33" s="183" t="str">
        <f>IFERROR(VLOOKUP(Government_revenues_table[[#This Row],[GFS Classification]],Table6_GFS_codes_classification[],COLUMNS($F:H)+3,FALSE),"Do not enter data")</f>
        <v>General taxes on goods and services (VAT, sales tax, turnover tax) (1141E)</v>
      </c>
      <c r="E33" s="183" t="str">
        <f>IFERROR(VLOOKUP(Government_revenues_table[[#This Row],[GFS Classification]],Table6_GFS_codes_classification[],COLUMNS($F:I)+3,FALSE),"Do not enter data")</f>
        <v>General taxes on goods and services (VAT, sales tax, turnover tax) (1141E)</v>
      </c>
      <c r="F33" s="38" t="s">
        <v>1525</v>
      </c>
      <c r="G33" s="17" t="s">
        <v>988</v>
      </c>
      <c r="H33" s="38" t="s">
        <v>2049</v>
      </c>
      <c r="I33" s="38" t="s">
        <v>1998</v>
      </c>
      <c r="J33" s="186">
        <v>12581000</v>
      </c>
      <c r="K33" s="38" t="s">
        <v>1178</v>
      </c>
    </row>
    <row r="34" spans="2:20" x14ac:dyDescent="0.35">
      <c r="B34" s="183" t="str">
        <f>IFERROR(VLOOKUP(Government_revenues_table[[#This Row],[GFS Classification]],Table6_GFS_codes_classification[],COLUMNS($F:F)+3,FALSE),"Do not enter data")</f>
        <v>Other revenue (14E)</v>
      </c>
      <c r="C34" s="183" t="str">
        <f>IFERROR(VLOOKUP(Government_revenues_table[[#This Row],[GFS Classification]],Table6_GFS_codes_classification[],COLUMNS($F:G)+3,FALSE),"Do not enter data")</f>
        <v>Property income (141E)</v>
      </c>
      <c r="D34" s="183" t="str">
        <f>IFERROR(VLOOKUP(Government_revenues_table[[#This Row],[GFS Classification]],Table6_GFS_codes_classification[],COLUMNS($F:H)+3,FALSE),"Do not enter data")</f>
        <v>Rent (1415E)</v>
      </c>
      <c r="E34" s="183" t="str">
        <f>IFERROR(VLOOKUP(Government_revenues_table[[#This Row],[GFS Classification]],Table6_GFS_codes_classification[],COLUMNS($F:I)+3,FALSE),"Do not enter data")</f>
        <v>Production entitlements (in-kind or cash) (1415E3)</v>
      </c>
      <c r="F34" s="38" t="s">
        <v>1547</v>
      </c>
      <c r="G34" s="17" t="s">
        <v>988</v>
      </c>
      <c r="H34" s="38" t="s">
        <v>2050</v>
      </c>
      <c r="I34" s="38" t="s">
        <v>1998</v>
      </c>
      <c r="J34" s="186">
        <v>140180000</v>
      </c>
      <c r="K34" s="38" t="s">
        <v>1178</v>
      </c>
      <c r="R34" s="187"/>
    </row>
    <row r="35" spans="2:20" x14ac:dyDescent="0.35">
      <c r="B35" s="183" t="str">
        <f>IFERROR(VLOOKUP(Government_revenues_table[[#This Row],[GFS Classification]],Table6_GFS_codes_classification[],COLUMNS($F:F)+3,FALSE),"Do not enter data")</f>
        <v>Other revenue (14E)</v>
      </c>
      <c r="C35" s="183" t="str">
        <f>IFERROR(VLOOKUP(Government_revenues_table[[#This Row],[GFS Classification]],Table6_GFS_codes_classification[],COLUMNS($F:G)+3,FALSE),"Do not enter data")</f>
        <v>Sales of goods and services (142E)</v>
      </c>
      <c r="D35" s="183" t="str">
        <f>IFERROR(VLOOKUP(Government_revenues_table[[#This Row],[GFS Classification]],Table6_GFS_codes_classification[],COLUMNS($F:H)+3,FALSE),"Do not enter data")</f>
        <v>Administrative fees for government services (1422E)</v>
      </c>
      <c r="E35" s="183" t="str">
        <f>IFERROR(VLOOKUP(Government_revenues_table[[#This Row],[GFS Classification]],Table6_GFS_codes_classification[],COLUMNS($F:I)+3,FALSE),"Do not enter data")</f>
        <v>Administrative fees for government services (1422E)</v>
      </c>
      <c r="F35" s="38" t="s">
        <v>1513</v>
      </c>
      <c r="G35" s="17" t="s">
        <v>988</v>
      </c>
      <c r="H35" s="38" t="s">
        <v>2046</v>
      </c>
      <c r="I35" s="38" t="s">
        <v>1998</v>
      </c>
      <c r="J35" s="186">
        <v>206361000</v>
      </c>
      <c r="K35" s="38" t="s">
        <v>1178</v>
      </c>
      <c r="R35" s="187"/>
    </row>
    <row r="36" spans="2:20" x14ac:dyDescent="0.35">
      <c r="B36" s="183" t="str">
        <f>IFERROR(VLOOKUP(Government_revenues_table[[#This Row],[GFS Classification]],Table6_GFS_codes_classification[],COLUMNS($F:F)+3,FALSE),"Do not enter data")</f>
        <v>Taxes (11E)</v>
      </c>
      <c r="C36" s="183" t="str">
        <f>IFERROR(VLOOKUP(Government_revenues_table[[#This Row],[GFS Classification]],Table6_GFS_codes_classification[],COLUMNS($F:G)+3,FALSE),"Do not enter data")</f>
        <v>Other taxes payable by natural resource companies (116E)</v>
      </c>
      <c r="D36" s="183" t="str">
        <f>IFERROR(VLOOKUP(Government_revenues_table[[#This Row],[GFS Classification]],Table6_GFS_codes_classification[],COLUMNS($F:H)+3,FALSE),"Do not enter data")</f>
        <v>Other taxes payable by natural resource companies (116E)</v>
      </c>
      <c r="E36" s="183" t="str">
        <f>IFERROR(VLOOKUP(Government_revenues_table[[#This Row],[GFS Classification]],Table6_GFS_codes_classification[],COLUMNS($F:I)+3,FALSE),"Do not enter data")</f>
        <v>Other taxes payable by natural resource companies (116E)</v>
      </c>
      <c r="F36" s="38" t="s">
        <v>1480</v>
      </c>
      <c r="G36" s="17" t="s">
        <v>988</v>
      </c>
      <c r="H36" s="239" t="s">
        <v>2059</v>
      </c>
      <c r="I36" s="38" t="s">
        <v>1998</v>
      </c>
      <c r="J36" s="186">
        <v>1900207000</v>
      </c>
      <c r="K36" s="38" t="s">
        <v>1178</v>
      </c>
      <c r="R36" s="187"/>
    </row>
    <row r="37" spans="2:20" x14ac:dyDescent="0.35">
      <c r="B37" s="183" t="str">
        <f>IFERROR(VLOOKUP(Government_revenues_table[[#This Row],[GFS Classification]],Table6_GFS_codes_classification[],COLUMNS($F:F)+3,FALSE),"Do not enter data")</f>
        <v>Do not enter data</v>
      </c>
      <c r="C37" s="183" t="str">
        <f>IFERROR(VLOOKUP(Government_revenues_table[[#This Row],[GFS Classification]],Table6_GFS_codes_classification[],COLUMNS($F:G)+3,FALSE),"Do not enter data")</f>
        <v>Do not enter data</v>
      </c>
      <c r="D37" s="183" t="str">
        <f>IFERROR(VLOOKUP(Government_revenues_table[[#This Row],[GFS Classification]],Table6_GFS_codes_classification[],COLUMNS($F:H)+3,FALSE),"Do not enter data")</f>
        <v>Do not enter data</v>
      </c>
      <c r="E37" s="183" t="str">
        <f>IFERROR(VLOOKUP(Government_revenues_table[[#This Row],[GFS Classification]],Table6_GFS_codes_classification[],COLUMNS($F:I)+3,FALSE),"Do not enter data")</f>
        <v>Do not enter data</v>
      </c>
      <c r="F37" s="178" t="s">
        <v>1571</v>
      </c>
      <c r="J37" s="186" t="s">
        <v>1561</v>
      </c>
      <c r="K37" s="38" t="s">
        <v>1882</v>
      </c>
    </row>
    <row r="38" spans="2:20" ht="15.6" thickBot="1" x14ac:dyDescent="0.4"/>
    <row r="39" spans="2:20" ht="16.8" thickBot="1" x14ac:dyDescent="0.4">
      <c r="I39" s="225" t="s">
        <v>1956</v>
      </c>
      <c r="J39" s="182">
        <f>SUMIF(Government_revenues_table[Currency],"USD",Government_revenues_table[Revenue value])+(IFERROR(SUMIF(Government_revenues_table[Currency],"&lt;&gt;USD",Government_revenues_table[Revenue value])/'Part 1 - About'!$E$45,0))</f>
        <v>361620057.8592093</v>
      </c>
      <c r="T39" s="226"/>
    </row>
    <row r="40" spans="2:20" ht="21" customHeight="1" thickBot="1" x14ac:dyDescent="0.4">
      <c r="I40" s="12"/>
      <c r="J40" s="187"/>
    </row>
    <row r="41" spans="2:20" ht="16.8" thickBot="1" x14ac:dyDescent="0.4">
      <c r="I41" s="225" t="str">
        <f>"Total in "&amp;'Part 1 - About'!E44</f>
        <v>Total in SRD</v>
      </c>
      <c r="J41" s="182">
        <f>IF('Part 1 - About'!$E$44="USD",0,SUMIF(Government_revenues_table[Currency],'Part 1 - About'!$E$44,Government_revenues_table[Revenue value]))+(IFERROR(SUMIF(Government_revenues_table[Currency],"USD",Government_revenues_table[Revenue value])*'Part 1 - About'!$E$45,0))</f>
        <v>7500000000</v>
      </c>
    </row>
    <row r="45" spans="2:20" ht="24" x14ac:dyDescent="0.35">
      <c r="F45" s="176" t="s">
        <v>1563</v>
      </c>
      <c r="G45" s="176"/>
      <c r="H45" s="192"/>
      <c r="I45" s="192"/>
      <c r="J45" s="192"/>
      <c r="K45" s="192"/>
    </row>
    <row r="46" spans="2:20" x14ac:dyDescent="0.35">
      <c r="F46" s="188" t="s">
        <v>1564</v>
      </c>
      <c r="G46" s="189"/>
      <c r="H46" s="189"/>
      <c r="I46" s="189"/>
      <c r="J46" s="190"/>
      <c r="K46" s="189"/>
    </row>
    <row r="47" spans="2:20" x14ac:dyDescent="0.35">
      <c r="F47" s="188"/>
      <c r="G47" s="189"/>
      <c r="H47" s="189"/>
      <c r="I47" s="189"/>
      <c r="J47" s="190"/>
      <c r="K47" s="189"/>
    </row>
    <row r="48" spans="2:20" x14ac:dyDescent="0.35">
      <c r="F48" s="188"/>
      <c r="G48" s="189"/>
      <c r="H48" s="189"/>
      <c r="I48" s="189"/>
      <c r="J48" s="190"/>
      <c r="K48" s="189"/>
    </row>
    <row r="49" spans="6:14" x14ac:dyDescent="0.35">
      <c r="F49" s="188" t="s">
        <v>1555</v>
      </c>
      <c r="G49" s="189"/>
      <c r="H49" s="189"/>
      <c r="I49" s="189"/>
      <c r="J49" s="190"/>
      <c r="K49" s="189"/>
    </row>
    <row r="50" spans="6:14" x14ac:dyDescent="0.35">
      <c r="F50" s="188" t="s">
        <v>1556</v>
      </c>
      <c r="G50" s="189"/>
      <c r="H50" s="189"/>
      <c r="I50" s="189"/>
      <c r="J50" s="190"/>
      <c r="K50" s="189"/>
    </row>
    <row r="51" spans="6:14" x14ac:dyDescent="0.35">
      <c r="F51" s="188" t="s">
        <v>1557</v>
      </c>
      <c r="G51" s="189"/>
      <c r="H51" s="189"/>
      <c r="I51" s="189"/>
      <c r="J51" s="190"/>
      <c r="K51" s="189"/>
    </row>
    <row r="52" spans="6:14" x14ac:dyDescent="0.35">
      <c r="F52" s="188" t="s">
        <v>1558</v>
      </c>
      <c r="G52" s="189"/>
      <c r="H52" s="189"/>
      <c r="I52" s="189"/>
      <c r="J52" s="190"/>
      <c r="K52" s="189"/>
    </row>
    <row r="53" spans="6:14" x14ac:dyDescent="0.35">
      <c r="F53" s="188" t="s">
        <v>1559</v>
      </c>
      <c r="G53" s="189"/>
      <c r="H53" s="189"/>
      <c r="I53" s="189"/>
      <c r="J53" s="190"/>
      <c r="K53" s="189"/>
    </row>
    <row r="54" spans="6:14" x14ac:dyDescent="0.35">
      <c r="F54" s="26"/>
      <c r="G54" s="26"/>
      <c r="H54" s="26"/>
      <c r="I54" s="26"/>
      <c r="J54" s="26"/>
      <c r="K54" s="26"/>
    </row>
    <row r="55" spans="6:14" ht="15.75" customHeight="1" thickBot="1" x14ac:dyDescent="0.4">
      <c r="F55" s="289"/>
      <c r="G55" s="289"/>
      <c r="H55" s="289"/>
      <c r="I55" s="289"/>
      <c r="J55" s="289"/>
      <c r="K55" s="289"/>
      <c r="L55" s="289"/>
      <c r="M55" s="289"/>
      <c r="N55" s="289"/>
    </row>
    <row r="56" spans="6:14" x14ac:dyDescent="0.35">
      <c r="F56" s="290"/>
      <c r="G56" s="290"/>
      <c r="H56" s="290"/>
      <c r="I56" s="290"/>
      <c r="J56" s="290"/>
      <c r="K56" s="290"/>
      <c r="L56" s="290"/>
      <c r="M56" s="290"/>
      <c r="N56" s="290"/>
    </row>
    <row r="57" spans="6:14" ht="15.6" thickBot="1" x14ac:dyDescent="0.4">
      <c r="F57" s="264" t="s">
        <v>1851</v>
      </c>
      <c r="G57" s="265"/>
      <c r="H57" s="265"/>
      <c r="I57" s="265"/>
      <c r="J57" s="265"/>
      <c r="K57" s="265"/>
      <c r="L57" s="265"/>
      <c r="M57" s="265"/>
      <c r="N57" s="265"/>
    </row>
    <row r="58" spans="6:14" x14ac:dyDescent="0.35">
      <c r="F58" s="266" t="s">
        <v>1870</v>
      </c>
      <c r="G58" s="267"/>
      <c r="H58" s="267"/>
      <c r="I58" s="267"/>
      <c r="J58" s="267"/>
      <c r="K58" s="267"/>
      <c r="L58" s="267"/>
      <c r="M58" s="267"/>
      <c r="N58" s="267"/>
    </row>
    <row r="59" spans="6:14" ht="15.6" thickBot="1" x14ac:dyDescent="0.4">
      <c r="F59" s="277"/>
      <c r="G59" s="277"/>
      <c r="H59" s="277"/>
      <c r="I59" s="277"/>
      <c r="J59" s="277"/>
      <c r="K59" s="277"/>
      <c r="L59" s="277"/>
      <c r="M59" s="277"/>
      <c r="N59" s="277"/>
    </row>
    <row r="60" spans="6:14" x14ac:dyDescent="0.35">
      <c r="F60" s="252" t="s">
        <v>1850</v>
      </c>
      <c r="G60" s="252"/>
      <c r="H60" s="252"/>
      <c r="I60" s="252"/>
      <c r="J60" s="252"/>
      <c r="K60" s="252"/>
      <c r="L60" s="252"/>
      <c r="M60" s="252"/>
      <c r="N60" s="252"/>
    </row>
    <row r="61" spans="6:14" ht="15.75" customHeight="1" x14ac:dyDescent="0.35">
      <c r="F61" s="243" t="s">
        <v>1871</v>
      </c>
      <c r="G61" s="243"/>
      <c r="H61" s="243"/>
      <c r="I61" s="243"/>
      <c r="J61" s="243"/>
      <c r="K61" s="243"/>
      <c r="L61" s="243"/>
      <c r="M61" s="243"/>
      <c r="N61" s="243"/>
    </row>
    <row r="62" spans="6:14" x14ac:dyDescent="0.35">
      <c r="F62" s="252" t="s">
        <v>1872</v>
      </c>
      <c r="G62" s="252"/>
      <c r="H62" s="252"/>
      <c r="I62" s="252"/>
      <c r="J62" s="252"/>
      <c r="K62" s="252"/>
      <c r="L62" s="252"/>
      <c r="M62" s="252"/>
      <c r="N62" s="252"/>
    </row>
  </sheetData>
  <sheetProtection insertRows="0"/>
  <protectedRanges>
    <protectedRange algorithmName="SHA-512" hashValue="19r0bVvPR7yZA0UiYij7Tv1CBk3noIABvFePbLhCJ4nk3L6A+Fy+RdPPS3STf+a52x4pG2PQK4FAkXK9epnlIA==" saltValue="gQC4yrLvnbJqxYZ0KSEoZA==" spinCount="100000" sqref="F26:G26 K39 F27 F30 G27:G30 G22:G25 F31:G37 I22:K37" name="Government revenues"/>
    <protectedRange algorithmName="SHA-512" hashValue="19r0bVvPR7yZA0UiYij7Tv1CBk3noIABvFePbLhCJ4nk3L6A+Fy+RdPPS3STf+a52x4pG2PQK4FAkXK9epnlIA==" saltValue="gQC4yrLvnbJqxYZ0KSEoZA==" spinCount="100000" sqref="F28:F29 F22:F25" name="Government revenues_2"/>
  </protectedRanges>
  <mergeCells count="26">
    <mergeCell ref="F62:N62"/>
    <mergeCell ref="F18:K18"/>
    <mergeCell ref="F8:N8"/>
    <mergeCell ref="F9:N9"/>
    <mergeCell ref="F10:N10"/>
    <mergeCell ref="F11:N11"/>
    <mergeCell ref="F12:N12"/>
    <mergeCell ref="F13:N13"/>
    <mergeCell ref="F14:N14"/>
    <mergeCell ref="F15:N15"/>
    <mergeCell ref="M18:N18"/>
    <mergeCell ref="F55:N55"/>
    <mergeCell ref="F56:N56"/>
    <mergeCell ref="F57:N57"/>
    <mergeCell ref="F61:N61"/>
    <mergeCell ref="F58:N58"/>
    <mergeCell ref="F59:N59"/>
    <mergeCell ref="F60:N60"/>
    <mergeCell ref="F20:K20"/>
    <mergeCell ref="F16:N16"/>
    <mergeCell ref="P31:U31"/>
    <mergeCell ref="M19:N19"/>
    <mergeCell ref="M27:N27"/>
    <mergeCell ref="M28:N28"/>
    <mergeCell ref="M21:N21"/>
    <mergeCell ref="M22:N26"/>
  </mergeCells>
  <dataValidations xWindow="416" yWindow="351" count="10">
    <dataValidation type="textLength" allowBlank="1" showInputMessage="1" showErrorMessage="1" errorTitle="Please do not edit these cells" error="Please do not edit these cells" sqref="F45:K46 F21:H21 J21:K21" xr:uid="{040A0F63-1C12-415F-BF0F-4E009D609B75}">
      <formula1>10000</formula1>
      <formula2>50000</formula2>
    </dataValidation>
    <dataValidation allowBlank="1" showInputMessage="1" showErrorMessage="1" errorTitle="Please do not edit these cells" error="Please do not edit these cells" sqref="I21" xr:uid="{45C4F56B-DACD-4ADD-9EF3-528E1B8FF490}"/>
    <dataValidation type="whole" allowBlank="1" showInputMessage="1" showErrorMessage="1" errorTitle="Please do not edit those cells" error="Please do not edit those cells" sqref="F54:K54" xr:uid="{B41B3659-95C0-4782-8249-C45F1BA8CF71}">
      <formula1>10000</formula1>
      <formula2>50000</formula2>
    </dataValidation>
    <dataValidation type="textLength" allowBlank="1" showInputMessage="1" showErrorMessage="1" sqref="B7:K20 F55:N59 B55:E62 B38:H44 K38:N44 I38:J38 J40 I42:J44 L45:N54 A7:A62 O7:O54 L7:N37" xr:uid="{C34C43B0-4B88-4697-A1F8-6046FF94A4E3}">
      <formula1>9999999</formula1>
      <formula2>99999999</formula2>
    </dataValidation>
    <dataValidation type="textLength" allowBlank="1" showInputMessage="1" showErrorMessage="1" errorTitle="Do not edit these cells" error="Please do not edit these cells" sqref="F60:N62" xr:uid="{F2954D87-D339-415D-9481-D75E0A4DEE87}">
      <formula1>9999999</formula1>
      <formula2>99999999</formula2>
    </dataValidation>
    <dataValidation type="whole" allowBlank="1" showInputMessage="1" showErrorMessage="1" sqref="I39:J39 I41:J41" xr:uid="{89211BE3-9C99-4B00-84AC-51B5A538A063}">
      <formula1>1</formula1>
      <formula2>2</formula2>
    </dataValidation>
    <dataValidation type="list" allowBlank="1" showInputMessage="1" showErrorMessage="1" promptTitle="Receiving government agency" prompt="Input the name of the government recipient here._x000a__x000a_Please refrain from using acronyms, and input complete name" sqref="I22:I36" xr:uid="{57095CD9-1E20-4D31-9AD8-7B9AE2AF9C32}">
      <formula1>Government_entities_list</formula1>
    </dataValidation>
    <dataValidation type="list" allowBlank="1" showInputMessage="1" showErrorMessage="1" sqref="F22:F37" xr:uid="{00000000-0002-0000-0300-000003000000}">
      <formula1>GFS_list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H37" xr:uid="{D5542179-2FB1-4F51-A9A0-8B4969D42E2C}"/>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37" xr:uid="{E188CC06-04C5-4523-9D0F-33E094E7A8EB}">
      <formula1>0.1</formula1>
      <formula2>0.2</formula2>
    </dataValidation>
  </dataValidations>
  <hyperlinks>
    <hyperlink ref="M19" r:id="rId1" location="r5-1" display="EITI Requirement 5.1" xr:uid="{D1298250-E9A8-4B35-9832-EB42334EC5CC}"/>
    <hyperlink ref="F20" r:id="rId2" location="r4-1" display="EITI Requirement 4.1" xr:uid="{EB616848-9320-443F-A042-28F04868856E}"/>
    <hyperlink ref="F58:J58" r:id="rId3" display="Give us your feedback or report a conflict in the data! Write to us at  data@eiti.org" xr:uid="{75CFFD54-1803-40DD-84A4-A9C2A50A545A}"/>
    <hyperlink ref="F57:J57" r:id="rId4" display="For the latest version of Summary data templates, see  https://eiti.org/summary-data-template" xr:uid="{ECA922EE-70EB-44CD-BCF7-6E5E128D70CD}"/>
    <hyperlink ref="M28:N28" r:id="rId5" display="or, https://www.imf.org/external/np/sta/gfsm/" xr:uid="{284D235A-5255-4F28-9EE1-D745AE57E870}"/>
    <hyperlink ref="M27:N27" r:id="rId6" display="For more guidance, please visit https://eiti.org/summary-data-template" xr:uid="{D9737CA5-4C3E-45EE-957B-235C04309CF3}"/>
  </hyperlinks>
  <pageMargins left="0.7" right="0.7" top="0.75" bottom="0.75" header="0.3" footer="0.3"/>
  <pageSetup paperSize="9" orientation="portrait" r:id="rId7"/>
  <colBreaks count="1" manualBreakCount="1">
    <brk id="12" max="1048575" man="1"/>
  </colBreaks>
  <drawing r:id="rId8"/>
  <tableParts count="1">
    <tablePart r:id="rId9"/>
  </tableParts>
  <extLst>
    <ext xmlns:x14="http://schemas.microsoft.com/office/spreadsheetml/2009/9/main" uri="{CCE6A557-97BC-4b89-ADB6-D9C93CAAB3DF}">
      <x14:dataValidations xmlns:xm="http://schemas.microsoft.com/office/excel/2006/main" xWindow="416" yWindow="351" count="4">
        <x14:dataValidation type="list" allowBlank="1" showInputMessage="1" showErrorMessage="1" promptTitle="Receiving government agency" prompt="Input the name of the government recipient here._x000a__x000a_Please refrain from using acronyms, and input complete name" xr:uid="{FFBD95BE-A7F0-4E90-BFD6-DA32C0F796D7}">
          <x14:formula1>
            <xm:f>'Part 3 - Reporting entities'!$B$15:$B$19</xm:f>
          </x14:formula1>
          <xm:sqref>I37</xm:sqref>
        </x14:dataValidation>
        <x14:dataValidation type="list" allowBlank="1" showInputMessage="1" showErrorMessage="1" xr:uid="{00000000-0002-0000-0300-000000000000}">
          <x14:formula1>
            <xm:f>Lists!$S$2:$S$29</xm:f>
          </x14:formula1>
          <xm:sqref>B22:E37</xm:sqref>
        </x14:dataValidation>
        <x14:dataValidation type="list" allowBlank="1" showInputMessage="1" showErrorMessage="1" promptTitle="Please select sector" prompt="Please select the relevant sector from the list" xr:uid="{6D0425A3-0C8C-45E2-869B-2175D77CA88E}">
          <x14:formula1>
            <xm:f>Lists!$AA$3:$AA$9</xm:f>
          </x14:formula1>
          <xm:sqref>G22:G37</xm:sqref>
        </x14:dataValidation>
        <x14:dataValidation type="list" allowBlank="1" showInputMessage="1" showErrorMessage="1" xr:uid="{84FF5E48-7B81-4123-B271-67A5E717896F}">
          <x14:formula1>
            <xm:f>Lists!$I$11:$I$168</xm:f>
          </x14:formula1>
          <xm:sqref>K22:K37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N51"/>
  <sheetViews>
    <sheetView showGridLines="0" topLeftCell="B1" zoomScale="90" zoomScaleNormal="90" workbookViewId="0">
      <selection activeCell="L24" sqref="L24"/>
    </sheetView>
  </sheetViews>
  <sheetFormatPr defaultColWidth="9.21875" defaultRowHeight="15" x14ac:dyDescent="0.35"/>
  <cols>
    <col min="1" max="1" width="3.77734375" style="12" customWidth="1"/>
    <col min="2" max="2" width="0.21875" style="12" customWidth="1"/>
    <col min="3" max="3" width="18.77734375" style="12" customWidth="1"/>
    <col min="4" max="4" width="26" style="12" bestFit="1" customWidth="1"/>
    <col min="5" max="5" width="30.5546875" style="12" bestFit="1" customWidth="1"/>
    <col min="6" max="6" width="31.5546875" style="12" hidden="1" customWidth="1"/>
    <col min="7" max="7" width="34.21875" style="12" hidden="1" customWidth="1"/>
    <col min="8" max="8" width="22.77734375" style="12" hidden="1" customWidth="1"/>
    <col min="9" max="9" width="27.21875" style="12" bestFit="1" customWidth="1"/>
    <col min="10" max="10" width="22.5546875" style="12" customWidth="1"/>
    <col min="11" max="11" width="37.21875" style="12" bestFit="1" customWidth="1"/>
    <col min="12" max="12" width="38.5546875" style="12" bestFit="1" customWidth="1"/>
    <col min="13" max="13" width="26" style="12" bestFit="1" customWidth="1"/>
    <col min="14" max="14" width="16.77734375" style="12" bestFit="1" customWidth="1"/>
    <col min="15" max="15" width="4" style="12" customWidth="1"/>
    <col min="16" max="16" width="9.21875" style="12"/>
    <col min="17" max="33" width="15.77734375" style="12" customWidth="1"/>
    <col min="34" max="16384" width="9.21875" style="12"/>
  </cols>
  <sheetData>
    <row r="2" spans="2:14" s="38" customFormat="1" x14ac:dyDescent="0.35">
      <c r="C2" s="253" t="s">
        <v>1918</v>
      </c>
      <c r="D2" s="253"/>
      <c r="E2" s="253"/>
      <c r="F2" s="253"/>
      <c r="G2" s="253"/>
      <c r="H2" s="253"/>
      <c r="I2" s="253"/>
      <c r="J2" s="253"/>
      <c r="K2" s="253"/>
      <c r="L2" s="253"/>
      <c r="M2" s="253"/>
      <c r="N2" s="253"/>
    </row>
    <row r="3" spans="2:14" ht="21" customHeight="1" x14ac:dyDescent="0.35">
      <c r="C3" s="295" t="s">
        <v>1637</v>
      </c>
      <c r="D3" s="295"/>
      <c r="E3" s="295"/>
      <c r="F3" s="295"/>
      <c r="G3" s="295"/>
      <c r="H3" s="295"/>
      <c r="I3" s="295"/>
      <c r="J3" s="295"/>
      <c r="K3" s="295"/>
      <c r="L3" s="295"/>
      <c r="M3" s="295"/>
      <c r="N3" s="295"/>
    </row>
    <row r="4" spans="2:14" s="38" customFormat="1" ht="15.6" customHeight="1" x14ac:dyDescent="0.35">
      <c r="C4" s="291" t="s">
        <v>1919</v>
      </c>
      <c r="D4" s="291"/>
      <c r="E4" s="291"/>
      <c r="F4" s="291"/>
      <c r="G4" s="291"/>
      <c r="H4" s="291"/>
      <c r="I4" s="291"/>
      <c r="J4" s="291"/>
      <c r="K4" s="291"/>
      <c r="L4" s="291"/>
      <c r="M4" s="291"/>
      <c r="N4" s="291"/>
    </row>
    <row r="5" spans="2:14" s="38" customFormat="1" ht="15.6" customHeight="1" x14ac:dyDescent="0.35">
      <c r="C5" s="291" t="s">
        <v>1920</v>
      </c>
      <c r="D5" s="291"/>
      <c r="E5" s="291"/>
      <c r="F5" s="291"/>
      <c r="G5" s="291"/>
      <c r="H5" s="291"/>
      <c r="I5" s="291"/>
      <c r="J5" s="291"/>
      <c r="K5" s="291"/>
      <c r="L5" s="291"/>
      <c r="M5" s="291"/>
      <c r="N5" s="291"/>
    </row>
    <row r="6" spans="2:14" s="38" customFormat="1" ht="15.6" customHeight="1" x14ac:dyDescent="0.35">
      <c r="C6" s="291" t="s">
        <v>1921</v>
      </c>
      <c r="D6" s="291"/>
      <c r="E6" s="291"/>
      <c r="F6" s="291"/>
      <c r="G6" s="291"/>
      <c r="H6" s="291"/>
      <c r="I6" s="291"/>
      <c r="J6" s="291"/>
      <c r="K6" s="291"/>
      <c r="L6" s="291"/>
      <c r="M6" s="291"/>
      <c r="N6" s="291"/>
    </row>
    <row r="7" spans="2:14" s="38" customFormat="1" ht="15.6" customHeight="1" x14ac:dyDescent="0.35">
      <c r="C7" s="291" t="s">
        <v>1922</v>
      </c>
      <c r="D7" s="291"/>
      <c r="E7" s="291"/>
      <c r="F7" s="291"/>
      <c r="G7" s="291"/>
      <c r="H7" s="291"/>
      <c r="I7" s="291"/>
      <c r="J7" s="291"/>
      <c r="K7" s="291"/>
      <c r="L7" s="291"/>
      <c r="M7" s="291"/>
      <c r="N7" s="291"/>
    </row>
    <row r="8" spans="2:14" s="38" customFormat="1" ht="15.6" customHeight="1" x14ac:dyDescent="0.35">
      <c r="C8" s="291" t="s">
        <v>1923</v>
      </c>
      <c r="D8" s="291"/>
      <c r="E8" s="291"/>
      <c r="F8" s="291"/>
      <c r="G8" s="291"/>
      <c r="H8" s="291"/>
      <c r="I8" s="291"/>
      <c r="J8" s="291"/>
      <c r="K8" s="291"/>
      <c r="L8" s="291"/>
      <c r="M8" s="291"/>
      <c r="N8" s="291"/>
    </row>
    <row r="9" spans="2:14" s="38" customFormat="1" x14ac:dyDescent="0.35">
      <c r="C9" s="268" t="s">
        <v>1917</v>
      </c>
      <c r="D9" s="268"/>
      <c r="E9" s="268"/>
      <c r="F9" s="268"/>
      <c r="G9" s="268"/>
      <c r="H9" s="268"/>
      <c r="I9" s="268"/>
      <c r="J9" s="268"/>
      <c r="K9" s="268"/>
      <c r="L9" s="268"/>
      <c r="M9" s="268"/>
      <c r="N9" s="268"/>
    </row>
    <row r="10" spans="2:14" x14ac:dyDescent="0.35">
      <c r="C10" s="293"/>
      <c r="D10" s="293"/>
      <c r="E10" s="293"/>
      <c r="F10" s="293"/>
      <c r="G10" s="293"/>
      <c r="H10" s="293"/>
      <c r="I10" s="293"/>
      <c r="J10" s="293"/>
      <c r="K10" s="293"/>
      <c r="L10" s="293"/>
      <c r="M10" s="293"/>
      <c r="N10" s="293"/>
    </row>
    <row r="11" spans="2:14" ht="24" x14ac:dyDescent="0.35">
      <c r="C11" s="270" t="s">
        <v>1664</v>
      </c>
      <c r="D11" s="270"/>
      <c r="E11" s="270"/>
      <c r="F11" s="270"/>
      <c r="G11" s="270"/>
      <c r="H11" s="270"/>
      <c r="I11" s="270"/>
      <c r="J11" s="270"/>
      <c r="K11" s="270"/>
      <c r="L11" s="270"/>
      <c r="M11" s="270"/>
      <c r="N11" s="270"/>
    </row>
    <row r="12" spans="2:14" s="38" customFormat="1" ht="14.25" customHeight="1" x14ac:dyDescent="0.35"/>
    <row r="13" spans="2:14" s="38" customFormat="1" ht="15.75" customHeight="1" x14ac:dyDescent="0.35">
      <c r="B13" s="278" t="s">
        <v>1932</v>
      </c>
      <c r="C13" s="278"/>
      <c r="D13" s="278"/>
      <c r="E13" s="278"/>
      <c r="F13" s="278"/>
      <c r="G13" s="278"/>
      <c r="H13" s="278"/>
      <c r="I13" s="278"/>
      <c r="J13" s="278"/>
      <c r="K13" s="278"/>
      <c r="L13" s="278"/>
      <c r="M13" s="278"/>
      <c r="N13" s="278"/>
    </row>
    <row r="14" spans="2:14" s="38" customFormat="1" x14ac:dyDescent="0.35">
      <c r="B14" s="38" t="s">
        <v>1493</v>
      </c>
      <c r="C14" s="38" t="s">
        <v>1575</v>
      </c>
      <c r="D14" s="38" t="s">
        <v>1499</v>
      </c>
      <c r="E14" s="38" t="s">
        <v>1436</v>
      </c>
      <c r="F14" s="38" t="s">
        <v>1500</v>
      </c>
      <c r="G14" s="38" t="s">
        <v>1501</v>
      </c>
      <c r="H14" s="38" t="s">
        <v>1498</v>
      </c>
      <c r="I14" s="38" t="s">
        <v>1576</v>
      </c>
      <c r="J14" s="38" t="s">
        <v>1437</v>
      </c>
      <c r="K14" s="38" t="s">
        <v>1761</v>
      </c>
      <c r="L14" s="38" t="s">
        <v>1759</v>
      </c>
      <c r="M14" s="38" t="s">
        <v>1760</v>
      </c>
      <c r="N14" s="38" t="s">
        <v>1503</v>
      </c>
    </row>
    <row r="15" spans="2:14" s="38" customFormat="1" x14ac:dyDescent="0.35">
      <c r="B15" s="38">
        <f>VLOOKUP(C15,Companies[],3,FALSE)</f>
        <v>0</v>
      </c>
      <c r="C15" s="38" t="s">
        <v>2029</v>
      </c>
      <c r="D15" s="38" t="s">
        <v>1998</v>
      </c>
      <c r="F15" s="38" t="s">
        <v>999</v>
      </c>
      <c r="G15" s="38" t="s">
        <v>999</v>
      </c>
      <c r="I15" s="38" t="s">
        <v>1178</v>
      </c>
      <c r="J15" s="240">
        <v>930996000</v>
      </c>
      <c r="M15" s="239"/>
    </row>
    <row r="16" spans="2:14" s="38" customFormat="1" x14ac:dyDescent="0.35">
      <c r="B16" s="38">
        <f>VLOOKUP(C16,Companies[],3,FALSE)</f>
        <v>0</v>
      </c>
      <c r="C16" s="38" t="s">
        <v>2000</v>
      </c>
      <c r="D16" s="38" t="s">
        <v>1998</v>
      </c>
      <c r="F16" s="38" t="s">
        <v>999</v>
      </c>
      <c r="G16" s="38" t="s">
        <v>999</v>
      </c>
      <c r="I16" s="38" t="s">
        <v>1178</v>
      </c>
      <c r="J16" s="240">
        <v>2560482000</v>
      </c>
    </row>
    <row r="17" spans="2:14" s="38" customFormat="1" x14ac:dyDescent="0.35">
      <c r="B17" s="38">
        <f>VLOOKUP(C17,Companies[],3,FALSE)</f>
        <v>0</v>
      </c>
      <c r="C17" s="38" t="s">
        <v>2002</v>
      </c>
      <c r="D17" s="38" t="s">
        <v>1998</v>
      </c>
      <c r="F17" s="38" t="s">
        <v>999</v>
      </c>
      <c r="G17" s="38" t="s">
        <v>999</v>
      </c>
      <c r="I17" s="38" t="s">
        <v>1178</v>
      </c>
      <c r="J17" s="241">
        <v>592000</v>
      </c>
    </row>
    <row r="18" spans="2:14" s="38" customFormat="1" x14ac:dyDescent="0.35">
      <c r="B18" s="38">
        <f>VLOOKUP(C18,Companies[],3,FALSE)</f>
        <v>0</v>
      </c>
      <c r="C18" s="38" t="s">
        <v>2060</v>
      </c>
      <c r="D18" s="38" t="s">
        <v>1998</v>
      </c>
      <c r="I18" s="38" t="s">
        <v>1178</v>
      </c>
      <c r="J18" s="241">
        <v>69224000</v>
      </c>
    </row>
    <row r="19" spans="2:14" s="38" customFormat="1" x14ac:dyDescent="0.35">
      <c r="B19" s="38">
        <f>VLOOKUP(C19,Companies[],3,FALSE)</f>
        <v>0</v>
      </c>
      <c r="C19" s="38" t="s">
        <v>2030</v>
      </c>
      <c r="D19" s="38" t="s">
        <v>1998</v>
      </c>
      <c r="F19" s="38" t="s">
        <v>999</v>
      </c>
      <c r="G19" s="38" t="s">
        <v>999</v>
      </c>
      <c r="I19" s="38" t="s">
        <v>1178</v>
      </c>
      <c r="J19" s="240">
        <v>74756000</v>
      </c>
    </row>
    <row r="20" spans="2:14" s="38" customFormat="1" x14ac:dyDescent="0.35">
      <c r="B20" s="38">
        <f>VLOOKUP(C20,Companies[],3,FALSE)</f>
        <v>0</v>
      </c>
      <c r="C20" s="38" t="s">
        <v>2031</v>
      </c>
      <c r="D20" s="38" t="s">
        <v>1998</v>
      </c>
      <c r="I20" s="38" t="s">
        <v>1178</v>
      </c>
      <c r="J20" s="240">
        <v>3621000</v>
      </c>
    </row>
    <row r="21" spans="2:14" s="38" customFormat="1" x14ac:dyDescent="0.35">
      <c r="B21" s="38">
        <f>VLOOKUP(C21,Companies[],3,FALSE)</f>
        <v>0</v>
      </c>
      <c r="C21" s="38" t="s">
        <v>2037</v>
      </c>
      <c r="D21" s="38" t="s">
        <v>1998</v>
      </c>
      <c r="F21" s="38" t="s">
        <v>999</v>
      </c>
      <c r="G21" s="38" t="s">
        <v>999</v>
      </c>
      <c r="I21" s="38" t="s">
        <v>1178</v>
      </c>
      <c r="J21" s="241">
        <v>755000</v>
      </c>
    </row>
    <row r="22" spans="2:14" s="38" customFormat="1" x14ac:dyDescent="0.35">
      <c r="B22" s="38">
        <f>VLOOKUP(C22,Companies[],3,FALSE)</f>
        <v>0</v>
      </c>
      <c r="C22" s="38" t="s">
        <v>2040</v>
      </c>
      <c r="D22" s="38" t="s">
        <v>1998</v>
      </c>
      <c r="F22" s="38" t="s">
        <v>999</v>
      </c>
      <c r="G22" s="38" t="s">
        <v>999</v>
      </c>
      <c r="I22" s="38" t="s">
        <v>1178</v>
      </c>
      <c r="J22" s="240">
        <v>1452256000</v>
      </c>
    </row>
    <row r="23" spans="2:14" s="38" customFormat="1" x14ac:dyDescent="0.35">
      <c r="B23" s="178" t="str">
        <f>VLOOKUP(C23,Companies[],3,FALSE)</f>
        <v>&lt;Use Legal Entity Identifier if available&gt;</v>
      </c>
      <c r="C23" s="178" t="s">
        <v>1571</v>
      </c>
      <c r="H23" s="178"/>
      <c r="J23" s="177"/>
    </row>
    <row r="24" spans="2:14" s="38" customFormat="1" ht="15.6" thickBot="1" x14ac:dyDescent="0.4">
      <c r="G24" s="179"/>
    </row>
    <row r="25" spans="2:14" s="38" customFormat="1" ht="15.6" thickBot="1" x14ac:dyDescent="0.4">
      <c r="G25" s="179"/>
      <c r="H25" s="180" t="s">
        <v>1956</v>
      </c>
      <c r="I25" s="181"/>
      <c r="J25" s="182">
        <f>SUMIF(Table10[Reporting currency],"USD",Table10[Revenue value])+(IFERROR(SUMIF(Table10[Reporting currency],"&lt;&gt;USD",Table10[Revenue value])/'Part 1 - About'!$E$45,0))</f>
        <v>245548794.59980714</v>
      </c>
    </row>
    <row r="26" spans="2:14" s="38" customFormat="1" ht="15.6" thickBot="1" x14ac:dyDescent="0.4">
      <c r="G26" s="179"/>
      <c r="H26" s="227"/>
      <c r="I26" s="227"/>
      <c r="J26" s="228"/>
    </row>
    <row r="27" spans="2:14" s="38" customFormat="1" ht="16.8" thickBot="1" x14ac:dyDescent="0.4">
      <c r="G27" s="179"/>
      <c r="H27" s="225" t="str">
        <f>"Total in "&amp;'Part 1 - About'!$E$44</f>
        <v>Total in SRD</v>
      </c>
      <c r="I27" s="181"/>
      <c r="J27" s="182">
        <f>IF('Part 1 - About'!$E$44="USD",0,SUMIF(Table10[Reporting currency],'Part 1 - About'!$E$44,Table10[Revenue value]))+(IFERROR(SUMIF(Table10[Reporting currency],"USD",Table10[Revenue value])*'Part 1 - About'!$E$45,0))</f>
        <v>5092682000</v>
      </c>
    </row>
    <row r="28" spans="2:14" s="38" customFormat="1" x14ac:dyDescent="0.35"/>
    <row r="29" spans="2:14" ht="23.25" customHeight="1" x14ac:dyDescent="0.35">
      <c r="C29" s="294" t="s">
        <v>1563</v>
      </c>
      <c r="D29" s="294"/>
      <c r="E29" s="294"/>
      <c r="F29" s="294"/>
      <c r="G29" s="294"/>
      <c r="H29" s="294"/>
      <c r="I29" s="294"/>
      <c r="J29" s="294"/>
      <c r="K29" s="294"/>
      <c r="L29" s="294"/>
      <c r="M29" s="294"/>
      <c r="N29" s="294"/>
    </row>
    <row r="30" spans="2:14" s="38" customFormat="1" x14ac:dyDescent="0.35">
      <c r="C30" s="292" t="s">
        <v>1564</v>
      </c>
      <c r="D30" s="292"/>
      <c r="E30" s="292"/>
      <c r="F30" s="292"/>
      <c r="G30" s="292"/>
      <c r="H30" s="292"/>
      <c r="I30" s="292"/>
      <c r="J30" s="292"/>
      <c r="K30" s="292"/>
      <c r="L30" s="292"/>
      <c r="M30" s="292"/>
      <c r="N30" s="292"/>
    </row>
    <row r="31" spans="2:14" s="38" customFormat="1" x14ac:dyDescent="0.35">
      <c r="C31" s="292"/>
      <c r="D31" s="292"/>
      <c r="E31" s="292"/>
      <c r="F31" s="292"/>
      <c r="G31" s="292"/>
      <c r="H31" s="292"/>
      <c r="I31" s="292"/>
      <c r="J31" s="292"/>
      <c r="K31" s="292"/>
      <c r="L31" s="292"/>
      <c r="M31" s="292"/>
      <c r="N31" s="292"/>
    </row>
    <row r="32" spans="2:14" s="38" customFormat="1" x14ac:dyDescent="0.35">
      <c r="C32" s="292" t="s">
        <v>1555</v>
      </c>
      <c r="D32" s="292"/>
      <c r="E32" s="292"/>
      <c r="F32" s="292"/>
      <c r="G32" s="292"/>
      <c r="H32" s="292"/>
      <c r="I32" s="292"/>
      <c r="J32" s="292"/>
      <c r="K32" s="292"/>
      <c r="L32" s="292"/>
      <c r="M32" s="292"/>
      <c r="N32" s="292"/>
    </row>
    <row r="33" spans="3:14" s="38" customFormat="1" x14ac:dyDescent="0.35">
      <c r="C33" s="292" t="s">
        <v>1556</v>
      </c>
      <c r="D33" s="292"/>
      <c r="E33" s="292"/>
      <c r="F33" s="292"/>
      <c r="G33" s="292"/>
      <c r="H33" s="292"/>
      <c r="I33" s="292"/>
      <c r="J33" s="292"/>
      <c r="K33" s="292"/>
      <c r="L33" s="292"/>
      <c r="M33" s="292"/>
      <c r="N33" s="292"/>
    </row>
    <row r="34" spans="3:14" s="38" customFormat="1" x14ac:dyDescent="0.35">
      <c r="C34" s="292" t="s">
        <v>1557</v>
      </c>
      <c r="D34" s="292"/>
      <c r="E34" s="292"/>
      <c r="F34" s="292"/>
      <c r="G34" s="292"/>
      <c r="H34" s="292"/>
      <c r="I34" s="292"/>
      <c r="J34" s="292"/>
      <c r="K34" s="292"/>
      <c r="L34" s="292"/>
      <c r="M34" s="292"/>
      <c r="N34" s="292"/>
    </row>
    <row r="35" spans="3:14" s="38" customFormat="1" x14ac:dyDescent="0.35">
      <c r="C35" s="292" t="s">
        <v>1558</v>
      </c>
      <c r="D35" s="292"/>
      <c r="E35" s="292"/>
      <c r="F35" s="292"/>
      <c r="G35" s="292"/>
      <c r="H35" s="292"/>
      <c r="I35" s="292"/>
      <c r="J35" s="292"/>
      <c r="K35" s="292"/>
      <c r="L35" s="292"/>
      <c r="M35" s="292"/>
      <c r="N35" s="292"/>
    </row>
    <row r="36" spans="3:14" s="38" customFormat="1" x14ac:dyDescent="0.35">
      <c r="C36" s="292" t="s">
        <v>1559</v>
      </c>
      <c r="D36" s="292"/>
      <c r="E36" s="292"/>
      <c r="F36" s="292"/>
      <c r="G36" s="292"/>
      <c r="H36" s="292"/>
      <c r="I36" s="292"/>
      <c r="J36" s="292"/>
      <c r="K36" s="292"/>
      <c r="L36" s="292"/>
      <c r="M36" s="292"/>
      <c r="N36" s="292"/>
    </row>
    <row r="37" spans="3:14" s="38" customFormat="1" x14ac:dyDescent="0.35">
      <c r="C37" s="292"/>
      <c r="D37" s="292"/>
      <c r="E37" s="292"/>
      <c r="F37" s="292"/>
      <c r="G37" s="292"/>
      <c r="H37" s="292"/>
      <c r="I37" s="292"/>
      <c r="J37" s="292"/>
      <c r="K37" s="292"/>
      <c r="L37" s="292"/>
      <c r="M37" s="292"/>
      <c r="N37" s="292"/>
    </row>
    <row r="38" spans="3:14" s="38" customFormat="1" ht="16.5" customHeight="1" thickBot="1" x14ac:dyDescent="0.4">
      <c r="C38" s="296"/>
      <c r="D38" s="296"/>
      <c r="E38" s="296"/>
      <c r="F38" s="296"/>
      <c r="G38" s="296"/>
      <c r="H38" s="296"/>
      <c r="I38" s="296"/>
      <c r="J38" s="296"/>
      <c r="K38" s="296"/>
      <c r="L38" s="296"/>
      <c r="M38" s="296"/>
      <c r="N38" s="296"/>
    </row>
    <row r="39" spans="3:14" s="38" customFormat="1" x14ac:dyDescent="0.35">
      <c r="C39" s="290"/>
      <c r="D39" s="290"/>
      <c r="E39" s="290"/>
      <c r="F39" s="290"/>
      <c r="G39" s="290"/>
      <c r="H39" s="290"/>
      <c r="I39" s="290"/>
      <c r="J39" s="290"/>
      <c r="K39" s="290"/>
      <c r="L39" s="290"/>
      <c r="M39" s="290"/>
      <c r="N39" s="290"/>
    </row>
    <row r="40" spans="3:14" s="38" customFormat="1" ht="15.6" thickBot="1" x14ac:dyDescent="0.4">
      <c r="C40" s="264" t="s">
        <v>1851</v>
      </c>
      <c r="D40" s="265"/>
      <c r="E40" s="265"/>
      <c r="F40" s="265"/>
      <c r="G40" s="265"/>
      <c r="H40" s="265"/>
      <c r="I40" s="265"/>
      <c r="J40" s="265"/>
      <c r="K40" s="265"/>
      <c r="L40" s="265"/>
      <c r="M40" s="265"/>
      <c r="N40" s="265"/>
    </row>
    <row r="41" spans="3:14" s="38" customFormat="1" x14ac:dyDescent="0.35">
      <c r="C41" s="266" t="s">
        <v>1870</v>
      </c>
      <c r="D41" s="267"/>
      <c r="E41" s="267"/>
      <c r="F41" s="267"/>
      <c r="G41" s="267"/>
      <c r="H41" s="267"/>
      <c r="I41" s="267"/>
      <c r="J41" s="267"/>
      <c r="K41" s="267"/>
      <c r="L41" s="267"/>
      <c r="M41" s="267"/>
      <c r="N41" s="267"/>
    </row>
    <row r="42" spans="3:14" s="38" customFormat="1" ht="15.6" thickBot="1" x14ac:dyDescent="0.4">
      <c r="C42" s="277"/>
      <c r="D42" s="277"/>
      <c r="E42" s="277"/>
      <c r="F42" s="277"/>
      <c r="G42" s="277"/>
      <c r="H42" s="277"/>
      <c r="I42" s="277"/>
      <c r="J42" s="277"/>
      <c r="K42" s="277"/>
      <c r="L42" s="277"/>
      <c r="M42" s="277"/>
      <c r="N42" s="277"/>
    </row>
    <row r="43" spans="3:14" s="38" customFormat="1" x14ac:dyDescent="0.35">
      <c r="C43" s="252" t="s">
        <v>1850</v>
      </c>
      <c r="D43" s="252"/>
      <c r="E43" s="252"/>
      <c r="F43" s="252"/>
      <c r="G43" s="252"/>
      <c r="H43" s="252"/>
      <c r="I43" s="252"/>
      <c r="J43" s="252"/>
      <c r="K43" s="252"/>
      <c r="L43" s="252"/>
      <c r="M43" s="252"/>
      <c r="N43" s="252"/>
    </row>
    <row r="44" spans="3:14" s="38" customFormat="1" ht="15.75" customHeight="1" x14ac:dyDescent="0.35">
      <c r="C44" s="243" t="s">
        <v>1871</v>
      </c>
      <c r="D44" s="243"/>
      <c r="E44" s="243"/>
      <c r="F44" s="243"/>
      <c r="G44" s="243"/>
      <c r="H44" s="243"/>
      <c r="I44" s="243"/>
      <c r="J44" s="243"/>
      <c r="K44" s="243"/>
      <c r="L44" s="243"/>
      <c r="M44" s="243"/>
      <c r="N44" s="243"/>
    </row>
    <row r="45" spans="3:14" s="38" customFormat="1" x14ac:dyDescent="0.35">
      <c r="C45" s="252" t="s">
        <v>1872</v>
      </c>
      <c r="D45" s="252"/>
      <c r="E45" s="252"/>
      <c r="F45" s="252"/>
      <c r="G45" s="252"/>
      <c r="H45" s="252"/>
      <c r="I45" s="252"/>
      <c r="J45" s="252"/>
      <c r="K45" s="252"/>
      <c r="L45" s="252"/>
      <c r="M45" s="252"/>
      <c r="N45" s="252"/>
    </row>
    <row r="48" spans="3:14" x14ac:dyDescent="0.35">
      <c r="J48" s="229"/>
    </row>
    <row r="49" spans="10:11" x14ac:dyDescent="0.35">
      <c r="J49" s="229"/>
      <c r="K49" s="230"/>
    </row>
    <row r="51" spans="10:11" x14ac:dyDescent="0.35">
      <c r="K51" s="230"/>
    </row>
  </sheetData>
  <protectedRanges>
    <protectedRange algorithmName="SHA-512" hashValue="19r0bVvPR7yZA0UiYij7Tv1CBk3noIABvFePbLhCJ4nk3L6A+Fy+RdPPS3STf+a52x4pG2PQK4FAkXK9epnlIA==" saltValue="gQC4yrLvnbJqxYZ0KSEoZA==" spinCount="100000" sqref="C24:D27 F24:H26 F27:G27 B15:D23 H15:H23" name="Government revenues_1"/>
    <protectedRange algorithmName="SHA-512" hashValue="19r0bVvPR7yZA0UiYij7Tv1CBk3noIABvFePbLhCJ4nk3L6A+Fy+RdPPS3STf+a52x4pG2PQK4FAkXK9epnlIA==" saltValue="gQC4yrLvnbJqxYZ0KSEoZA==" spinCount="100000" sqref="I25:I27 I15:I22" name="Government revenues_2"/>
  </protectedRanges>
  <mergeCells count="28">
    <mergeCell ref="C45:N45"/>
    <mergeCell ref="B13:N13"/>
    <mergeCell ref="C39:N39"/>
    <mergeCell ref="C40:N40"/>
    <mergeCell ref="C41:N41"/>
    <mergeCell ref="C42:N42"/>
    <mergeCell ref="C43:N43"/>
    <mergeCell ref="C44:N44"/>
    <mergeCell ref="C38:N38"/>
    <mergeCell ref="C2:N2"/>
    <mergeCell ref="C3:N3"/>
    <mergeCell ref="C4:N4"/>
    <mergeCell ref="C5:N5"/>
    <mergeCell ref="C6:N6"/>
    <mergeCell ref="C7:N7"/>
    <mergeCell ref="C8:N8"/>
    <mergeCell ref="C9:N9"/>
    <mergeCell ref="C36:N36"/>
    <mergeCell ref="C37:N37"/>
    <mergeCell ref="C10:N10"/>
    <mergeCell ref="C11:N11"/>
    <mergeCell ref="C29:N29"/>
    <mergeCell ref="C30:N30"/>
    <mergeCell ref="C31:N31"/>
    <mergeCell ref="C32:N32"/>
    <mergeCell ref="C33:N33"/>
    <mergeCell ref="C34:N34"/>
    <mergeCell ref="C35:N35"/>
  </mergeCells>
  <dataValidations xWindow="1133" yWindow="562" count="13">
    <dataValidation type="textLength" allowBlank="1" showInputMessage="1" showErrorMessage="1" errorTitle="Please do not edit these cells" error="Please do not edit these cells" sqref="C29:N30" xr:uid="{5BD11D2E-7C8F-496F-A0AD-C865F4EBDE8D}">
      <formula1>10000</formula1>
      <formula2>50000</formula2>
    </dataValidation>
    <dataValidation type="textLength" allowBlank="1" showInputMessage="1" showErrorMessage="1" sqref="B1:O14 O29:O45 B38:N45 B24:G28 K24:O28 J24:J26 H24:I24 H26:I26 H28:J28 A1:A45" xr:uid="{FA9D5B36-9236-43A9-B346-F91F9A7BA7B2}">
      <formula1>9999999</formula1>
      <formula2>99999999</formula2>
    </dataValidation>
    <dataValidation type="whole" allowBlank="1" showInputMessage="1" showErrorMessage="1" sqref="H25:I25 H27:I27" xr:uid="{5B7817A7-11FB-42D9-9460-F44DC212A83E}">
      <formula1>1</formula1>
      <formula2>2</formula2>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23" xr:uid="{FE01652F-8EB5-4B64-AB8F-A52C0CC80CED}">
      <formula1>0.1</formula1>
      <formula2>0.2</formula2>
    </dataValidation>
    <dataValidation type="list" allowBlank="1" showInputMessage="1" showErrorMessage="1" sqref="I15:I22" xr:uid="{D122FD09-F6C9-4F3D-A48A-BB98A1F564D3}">
      <formula1>Currency_code_list</formula1>
    </dataValidation>
    <dataValidation type="list" allowBlank="1" showInputMessage="1" showErrorMessage="1" sqref="D15:D23" xr:uid="{3D63B995-AC0B-4208-BD62-9C408DE48CDF}">
      <formula1>Government_entities_list</formula1>
    </dataValidation>
    <dataValidation type="list" allowBlank="1" showInputMessage="1" showErrorMessage="1" sqref="B15:B23" xr:uid="{2BF32111-BE6B-4DF0-BCF7-817B9CC3189C}">
      <formula1>Sector_list</formula1>
    </dataValidation>
    <dataValidation type="list" allowBlank="1" showInputMessage="1" showErrorMessage="1" sqref="F15:G23 K15:K23" xr:uid="{6330F492-8F41-4B18-8338-9C60C4BF1F85}">
      <formula1>Simple_options_list</formula1>
    </dataValidation>
    <dataValidation type="list" showInputMessage="1" showErrorMessage="1" sqref="H15:H23" xr:uid="{A6114BF9-8164-40A8-BE5B-291A21E8C59E}">
      <formula1>Projectname</formula1>
    </dataValidation>
    <dataValidation type="list" showInputMessage="1" showErrorMessage="1" sqref="C15:C23" xr:uid="{BC71062D-446F-42A4-BE9D-DD9B026D011F}">
      <formula1>Companies_list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23" xr:uid="{F8CA824B-C2B6-41DA-B529-F048E26CDA85}">
      <formula1>"&lt;Select unit&gt;,Sm3,Sm3 o.e.,Barrels,Tonnes,oz,carats,Scf"</formula1>
    </dataValidation>
    <dataValidation type="decimal" operator="notBetween" allowBlank="1" showInputMessage="1" showErrorMessage="1" errorTitle="Number" error="Please only input numbers in this cell" promptTitle="In-kind volume" prompt="Please input the in-kind volume for the revenue stream if applicable." sqref="L15:L23" xr:uid="{645E0D20-6279-4C3E-A19C-F3A7886D2D5E}">
      <formula1>0.1</formula1>
      <formula2>0.2</formula2>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23" xr:uid="{869125D6-CA61-4F7B-AB37-BA3A25D777C0}">
      <formula1>Revenue_stream_list</formula1>
    </dataValidation>
  </dataValidations>
  <hyperlinks>
    <hyperlink ref="B13" r:id="rId1" location="r4-1" display="EITI Requirement 4.1" xr:uid="{C2EB4DE3-FE2A-4B0E-A9A2-A17B452456B1}"/>
    <hyperlink ref="C9:K9" r:id="rId2" display="If you have any questions, please contact data@eiti.org" xr:uid="{2D9BE027-1642-4A10-B6F8-94EC851B8F28}"/>
    <hyperlink ref="C41:G41" r:id="rId3" display="Give us your feedback or report a conflict in the data! Write to us at  data@eiti.org" xr:uid="{72442048-902D-4FAE-8A16-3DE60997178A}"/>
    <hyperlink ref="C40:G40" r:id="rId4" display="For the latest version of Summary data templates, see  https://eiti.org/summary-data-template" xr:uid="{6CB1C6BB-D004-4D7E-B9D6-5D98569F2D9E}"/>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topLeftCell="G58" zoomScale="75" zoomScaleNormal="75" workbookViewId="0">
      <selection activeCell="N66" sqref="N66"/>
    </sheetView>
  </sheetViews>
  <sheetFormatPr defaultColWidth="9.21875" defaultRowHeight="14.4" x14ac:dyDescent="0.3"/>
  <cols>
    <col min="1" max="1" width="38.77734375" bestFit="1" customWidth="1"/>
    <col min="2" max="3" width="17.5546875" customWidth="1"/>
    <col min="4" max="7" width="26.44140625" customWidth="1"/>
    <col min="9" max="9" width="24.44140625" customWidth="1"/>
    <col min="10" max="10" width="28.5546875" customWidth="1"/>
    <col min="11" max="11" width="20.44140625" bestFit="1" customWidth="1"/>
    <col min="14" max="14" width="17.44140625" customWidth="1"/>
    <col min="15" max="15" width="23.44140625" customWidth="1"/>
    <col min="16" max="16" width="13.5546875" customWidth="1"/>
    <col min="19" max="19" width="15.77734375" customWidth="1"/>
    <col min="20" max="20" width="10.77734375" customWidth="1"/>
    <col min="27" max="27" width="10.44140625" customWidth="1"/>
    <col min="29" max="29" width="15.5546875" customWidth="1"/>
    <col min="31" max="31" width="16" customWidth="1"/>
  </cols>
  <sheetData>
    <row r="1" spans="1:31" x14ac:dyDescent="0.3">
      <c r="A1" s="1" t="s">
        <v>982</v>
      </c>
      <c r="I1" s="1" t="s">
        <v>997</v>
      </c>
      <c r="K1" s="1" t="s">
        <v>1340</v>
      </c>
      <c r="N1" s="1" t="s">
        <v>1353</v>
      </c>
      <c r="S1" s="1" t="s">
        <v>1472</v>
      </c>
      <c r="AA1" s="1" t="s">
        <v>1572</v>
      </c>
      <c r="AC1" s="1" t="s">
        <v>1578</v>
      </c>
      <c r="AE1" s="1" t="s">
        <v>1836</v>
      </c>
    </row>
    <row r="2" spans="1:31" x14ac:dyDescent="0.3">
      <c r="A2" s="1" t="s">
        <v>735</v>
      </c>
      <c r="B2" s="1" t="s">
        <v>736</v>
      </c>
      <c r="C2" s="1" t="s">
        <v>737</v>
      </c>
      <c r="D2" s="1" t="s">
        <v>738</v>
      </c>
      <c r="E2" s="1" t="s">
        <v>1318</v>
      </c>
      <c r="F2" s="1" t="s">
        <v>1319</v>
      </c>
      <c r="G2" s="1" t="s">
        <v>1006</v>
      </c>
      <c r="I2" t="s">
        <v>998</v>
      </c>
      <c r="K2" t="s">
        <v>998</v>
      </c>
      <c r="N2" s="4" t="s">
        <v>1424</v>
      </c>
      <c r="O2" s="4" t="s">
        <v>1425</v>
      </c>
      <c r="P2" s="4" t="s">
        <v>1426</v>
      </c>
      <c r="S2" s="1" t="s">
        <v>1473</v>
      </c>
      <c r="T2" s="1" t="s">
        <v>1471</v>
      </c>
      <c r="U2" s="1" t="s">
        <v>1435</v>
      </c>
      <c r="V2" s="1" t="s">
        <v>1488</v>
      </c>
      <c r="W2" s="1" t="s">
        <v>1489</v>
      </c>
      <c r="X2" s="1" t="s">
        <v>1490</v>
      </c>
      <c r="Y2" s="1" t="s">
        <v>1491</v>
      </c>
      <c r="AA2" s="1" t="s">
        <v>1494</v>
      </c>
      <c r="AC2" t="s">
        <v>1577</v>
      </c>
      <c r="AE2" t="s">
        <v>1841</v>
      </c>
    </row>
    <row r="3" spans="1:31" x14ac:dyDescent="0.3">
      <c r="A3" t="s">
        <v>681</v>
      </c>
      <c r="B3" t="s">
        <v>682</v>
      </c>
      <c r="C3" t="s">
        <v>683</v>
      </c>
      <c r="D3" t="s">
        <v>970</v>
      </c>
      <c r="E3" t="s">
        <v>1199</v>
      </c>
      <c r="F3">
        <v>840</v>
      </c>
      <c r="G3" t="s">
        <v>1200</v>
      </c>
      <c r="I3" t="s">
        <v>1573</v>
      </c>
      <c r="K3" s="6" t="s">
        <v>1955</v>
      </c>
      <c r="N3" s="5" t="s">
        <v>1354</v>
      </c>
      <c r="O3" s="5" t="s">
        <v>1821</v>
      </c>
      <c r="P3" t="s">
        <v>1743</v>
      </c>
      <c r="S3" t="s">
        <v>1521</v>
      </c>
      <c r="T3" t="s">
        <v>1522</v>
      </c>
      <c r="U3" t="s">
        <v>1438</v>
      </c>
      <c r="V3" t="s">
        <v>1474</v>
      </c>
      <c r="W3" t="s">
        <v>1475</v>
      </c>
      <c r="X3" t="s">
        <v>1521</v>
      </c>
      <c r="Y3" t="s">
        <v>1521</v>
      </c>
      <c r="AA3" t="s">
        <v>1495</v>
      </c>
      <c r="AC3" t="s">
        <v>1579</v>
      </c>
      <c r="AE3" t="s">
        <v>1837</v>
      </c>
    </row>
    <row r="4" spans="1:31" x14ac:dyDescent="0.3">
      <c r="A4" t="s">
        <v>6</v>
      </c>
      <c r="B4" t="s">
        <v>7</v>
      </c>
      <c r="C4" t="s">
        <v>8</v>
      </c>
      <c r="D4" t="s">
        <v>739</v>
      </c>
      <c r="E4" t="s">
        <v>1009</v>
      </c>
      <c r="F4">
        <v>971</v>
      </c>
      <c r="G4" t="s">
        <v>1010</v>
      </c>
      <c r="I4" t="s">
        <v>996</v>
      </c>
      <c r="K4" t="s">
        <v>1584</v>
      </c>
      <c r="N4" s="5" t="s">
        <v>1355</v>
      </c>
      <c r="O4" s="5" t="s">
        <v>1786</v>
      </c>
      <c r="P4" t="s">
        <v>1707</v>
      </c>
      <c r="S4" t="s">
        <v>1523</v>
      </c>
      <c r="T4" t="s">
        <v>1524</v>
      </c>
      <c r="U4" t="s">
        <v>1439</v>
      </c>
      <c r="V4" t="s">
        <v>1474</v>
      </c>
      <c r="W4" t="s">
        <v>1475</v>
      </c>
      <c r="X4" t="s">
        <v>1523</v>
      </c>
      <c r="Y4" t="s">
        <v>1523</v>
      </c>
      <c r="AA4" t="s">
        <v>986</v>
      </c>
      <c r="AC4" t="s">
        <v>1580</v>
      </c>
      <c r="AE4" t="s">
        <v>1838</v>
      </c>
    </row>
    <row r="5" spans="1:31" x14ac:dyDescent="0.3">
      <c r="A5" t="s">
        <v>9</v>
      </c>
      <c r="B5" t="s">
        <v>10</v>
      </c>
      <c r="C5" t="s">
        <v>11</v>
      </c>
      <c r="D5" t="s">
        <v>740</v>
      </c>
      <c r="E5" t="s">
        <v>1080</v>
      </c>
      <c r="F5">
        <v>978</v>
      </c>
      <c r="G5" t="s">
        <v>1081</v>
      </c>
      <c r="I5" t="s">
        <v>1001</v>
      </c>
      <c r="K5" t="s">
        <v>1668</v>
      </c>
      <c r="N5" s="5" t="s">
        <v>1356</v>
      </c>
      <c r="O5" s="5" t="s">
        <v>1826</v>
      </c>
      <c r="P5" t="s">
        <v>1748</v>
      </c>
      <c r="S5" t="s">
        <v>1476</v>
      </c>
      <c r="T5" t="s">
        <v>1441</v>
      </c>
      <c r="U5" t="s">
        <v>1440</v>
      </c>
      <c r="V5" t="s">
        <v>1474</v>
      </c>
      <c r="W5" t="s">
        <v>1476</v>
      </c>
      <c r="X5" t="s">
        <v>1476</v>
      </c>
      <c r="Y5" t="s">
        <v>1476</v>
      </c>
      <c r="AA5" t="s">
        <v>987</v>
      </c>
      <c r="AC5" t="s">
        <v>1504</v>
      </c>
      <c r="AE5" t="s">
        <v>1839</v>
      </c>
    </row>
    <row r="6" spans="1:31" x14ac:dyDescent="0.3">
      <c r="A6" t="s">
        <v>12</v>
      </c>
      <c r="B6" t="s">
        <v>13</v>
      </c>
      <c r="C6" t="s">
        <v>14</v>
      </c>
      <c r="D6" t="s">
        <v>741</v>
      </c>
      <c r="E6" t="s">
        <v>1011</v>
      </c>
      <c r="F6">
        <v>8</v>
      </c>
      <c r="G6" t="s">
        <v>1012</v>
      </c>
      <c r="I6" t="s">
        <v>999</v>
      </c>
      <c r="K6" t="s">
        <v>1000</v>
      </c>
      <c r="N6" s="5" t="s">
        <v>1357</v>
      </c>
      <c r="O6" s="5" t="s">
        <v>1801</v>
      </c>
      <c r="P6" t="s">
        <v>1722</v>
      </c>
      <c r="S6" t="s">
        <v>1477</v>
      </c>
      <c r="T6" t="s">
        <v>1443</v>
      </c>
      <c r="U6" t="s">
        <v>1442</v>
      </c>
      <c r="V6" t="s">
        <v>1474</v>
      </c>
      <c r="W6" t="s">
        <v>1477</v>
      </c>
      <c r="X6" t="s">
        <v>1477</v>
      </c>
      <c r="Y6" t="s">
        <v>1477</v>
      </c>
      <c r="AA6" t="s">
        <v>988</v>
      </c>
      <c r="AC6" t="s">
        <v>1581</v>
      </c>
      <c r="AE6" t="s">
        <v>1849</v>
      </c>
    </row>
    <row r="7" spans="1:31" x14ac:dyDescent="0.3">
      <c r="A7" t="s">
        <v>15</v>
      </c>
      <c r="B7" t="s">
        <v>16</v>
      </c>
      <c r="C7" t="s">
        <v>17</v>
      </c>
      <c r="D7" t="s">
        <v>742</v>
      </c>
      <c r="E7" t="s">
        <v>1072</v>
      </c>
      <c r="F7">
        <v>12</v>
      </c>
      <c r="G7" t="s">
        <v>1073</v>
      </c>
      <c r="I7" t="s">
        <v>1000</v>
      </c>
      <c r="K7" t="s">
        <v>1585</v>
      </c>
      <c r="N7" s="5" t="s">
        <v>1358</v>
      </c>
      <c r="O7" s="5" t="s">
        <v>1803</v>
      </c>
      <c r="P7" t="s">
        <v>1724</v>
      </c>
      <c r="S7" t="s">
        <v>1525</v>
      </c>
      <c r="T7" t="s">
        <v>1526</v>
      </c>
      <c r="U7" t="s">
        <v>1444</v>
      </c>
      <c r="V7" t="s">
        <v>1474</v>
      </c>
      <c r="W7" t="s">
        <v>1478</v>
      </c>
      <c r="X7" t="s">
        <v>1525</v>
      </c>
      <c r="Y7" t="s">
        <v>1525</v>
      </c>
      <c r="AA7" t="s">
        <v>1000</v>
      </c>
      <c r="AC7" t="s">
        <v>989</v>
      </c>
      <c r="AE7" t="s">
        <v>989</v>
      </c>
    </row>
    <row r="8" spans="1:31" x14ac:dyDescent="0.3">
      <c r="A8" t="s">
        <v>18</v>
      </c>
      <c r="B8" t="s">
        <v>19</v>
      </c>
      <c r="C8" t="s">
        <v>20</v>
      </c>
      <c r="D8" t="s">
        <v>743</v>
      </c>
      <c r="E8" t="s">
        <v>1199</v>
      </c>
      <c r="F8">
        <v>840</v>
      </c>
      <c r="G8" t="s">
        <v>1200</v>
      </c>
      <c r="N8" s="5" t="s">
        <v>1359</v>
      </c>
      <c r="O8" s="5" t="s">
        <v>1819</v>
      </c>
      <c r="P8" t="s">
        <v>1741</v>
      </c>
      <c r="S8" t="s">
        <v>1527</v>
      </c>
      <c r="T8" t="s">
        <v>1528</v>
      </c>
      <c r="U8" t="s">
        <v>1445</v>
      </c>
      <c r="V8" t="s">
        <v>1474</v>
      </c>
      <c r="W8" t="s">
        <v>1478</v>
      </c>
      <c r="X8" t="s">
        <v>1527</v>
      </c>
      <c r="Y8" t="s">
        <v>1527</v>
      </c>
      <c r="AA8" t="s">
        <v>1496</v>
      </c>
      <c r="AC8" t="s">
        <v>1000</v>
      </c>
    </row>
    <row r="9" spans="1:31" x14ac:dyDescent="0.3">
      <c r="A9" t="s">
        <v>21</v>
      </c>
      <c r="B9" t="s">
        <v>22</v>
      </c>
      <c r="C9" t="s">
        <v>23</v>
      </c>
      <c r="D9" t="s">
        <v>744</v>
      </c>
      <c r="E9" t="s">
        <v>1080</v>
      </c>
      <c r="F9">
        <v>978</v>
      </c>
      <c r="G9" t="s">
        <v>1081</v>
      </c>
      <c r="I9" s="1" t="s">
        <v>1352</v>
      </c>
      <c r="N9" s="5" t="s">
        <v>1360</v>
      </c>
      <c r="O9" s="5" t="s">
        <v>1787</v>
      </c>
      <c r="P9" t="s">
        <v>1708</v>
      </c>
      <c r="S9" t="s">
        <v>1530</v>
      </c>
      <c r="T9" t="s">
        <v>1531</v>
      </c>
      <c r="U9" t="s">
        <v>1446</v>
      </c>
      <c r="V9" t="s">
        <v>1474</v>
      </c>
      <c r="W9" t="s">
        <v>1478</v>
      </c>
      <c r="X9" t="s">
        <v>1529</v>
      </c>
      <c r="Y9" t="s">
        <v>1530</v>
      </c>
      <c r="AA9" t="s">
        <v>989</v>
      </c>
    </row>
    <row r="10" spans="1:31" x14ac:dyDescent="0.3">
      <c r="A10" t="s">
        <v>24</v>
      </c>
      <c r="B10" t="s">
        <v>25</v>
      </c>
      <c r="C10" t="s">
        <v>26</v>
      </c>
      <c r="D10" t="s">
        <v>745</v>
      </c>
      <c r="E10" t="s">
        <v>1017</v>
      </c>
      <c r="F10">
        <v>973</v>
      </c>
      <c r="G10" t="s">
        <v>1018</v>
      </c>
      <c r="I10" s="196" t="s">
        <v>1318</v>
      </c>
      <c r="J10" s="196" t="s">
        <v>1319</v>
      </c>
      <c r="K10" s="197" t="s">
        <v>1006</v>
      </c>
      <c r="N10" s="5" t="s">
        <v>1361</v>
      </c>
      <c r="O10" s="5" t="s">
        <v>1807</v>
      </c>
      <c r="P10" t="s">
        <v>1729</v>
      </c>
      <c r="S10" t="s">
        <v>1532</v>
      </c>
      <c r="T10" t="s">
        <v>1533</v>
      </c>
      <c r="U10" t="s">
        <v>1447</v>
      </c>
      <c r="V10" t="s">
        <v>1474</v>
      </c>
      <c r="W10" t="s">
        <v>1478</v>
      </c>
      <c r="X10" t="s">
        <v>1529</v>
      </c>
      <c r="Y10" t="s">
        <v>1532</v>
      </c>
    </row>
    <row r="11" spans="1:31" x14ac:dyDescent="0.3">
      <c r="A11" t="s">
        <v>27</v>
      </c>
      <c r="B11" t="s">
        <v>28</v>
      </c>
      <c r="C11" t="s">
        <v>29</v>
      </c>
      <c r="D11" t="s">
        <v>746</v>
      </c>
      <c r="E11" t="s">
        <v>1209</v>
      </c>
      <c r="F11">
        <v>951</v>
      </c>
      <c r="G11" t="s">
        <v>1210</v>
      </c>
      <c r="I11" s="2" t="s">
        <v>1007</v>
      </c>
      <c r="J11" s="2">
        <v>784</v>
      </c>
      <c r="K11" s="3" t="s">
        <v>1008</v>
      </c>
      <c r="N11" s="5" t="s">
        <v>1362</v>
      </c>
      <c r="O11" s="5" t="s">
        <v>1769</v>
      </c>
      <c r="P11" t="s">
        <v>1690</v>
      </c>
      <c r="S11" t="s">
        <v>1534</v>
      </c>
      <c r="T11" t="s">
        <v>1535</v>
      </c>
      <c r="U11" t="s">
        <v>1448</v>
      </c>
      <c r="V11" t="s">
        <v>1474</v>
      </c>
      <c r="W11" t="s">
        <v>1478</v>
      </c>
      <c r="X11" t="s">
        <v>1529</v>
      </c>
      <c r="Y11" t="s">
        <v>1534</v>
      </c>
    </row>
    <row r="12" spans="1:31" x14ac:dyDescent="0.3">
      <c r="A12" t="s">
        <v>30</v>
      </c>
      <c r="B12" t="s">
        <v>31</v>
      </c>
      <c r="C12" t="s">
        <v>32</v>
      </c>
      <c r="D12" t="s">
        <v>747</v>
      </c>
      <c r="E12" t="s">
        <v>1209</v>
      </c>
      <c r="F12">
        <v>951</v>
      </c>
      <c r="G12" t="s">
        <v>1210</v>
      </c>
      <c r="I12" s="2" t="s">
        <v>1009</v>
      </c>
      <c r="J12" s="2">
        <v>971</v>
      </c>
      <c r="K12" s="3" t="s">
        <v>1010</v>
      </c>
      <c r="N12" s="5" t="s">
        <v>1363</v>
      </c>
      <c r="O12" s="5" t="s">
        <v>1798</v>
      </c>
      <c r="P12" t="s">
        <v>1719</v>
      </c>
      <c r="S12" t="s">
        <v>1536</v>
      </c>
      <c r="T12" t="s">
        <v>1537</v>
      </c>
      <c r="U12" t="s">
        <v>1449</v>
      </c>
      <c r="V12" t="s">
        <v>1474</v>
      </c>
      <c r="W12" t="s">
        <v>1479</v>
      </c>
      <c r="X12" t="s">
        <v>1536</v>
      </c>
      <c r="Y12" t="s">
        <v>1536</v>
      </c>
    </row>
    <row r="13" spans="1:31" x14ac:dyDescent="0.3">
      <c r="A13" t="s">
        <v>33</v>
      </c>
      <c r="B13" t="s">
        <v>34</v>
      </c>
      <c r="C13" t="s">
        <v>35</v>
      </c>
      <c r="D13" t="s">
        <v>748</v>
      </c>
      <c r="E13" t="s">
        <v>1019</v>
      </c>
      <c r="F13">
        <v>32</v>
      </c>
      <c r="G13" t="s">
        <v>1020</v>
      </c>
      <c r="I13" s="2" t="s">
        <v>1011</v>
      </c>
      <c r="J13" s="2">
        <v>8</v>
      </c>
      <c r="K13" s="3" t="s">
        <v>1012</v>
      </c>
      <c r="N13" s="5" t="s">
        <v>1364</v>
      </c>
      <c r="O13" s="5" t="s">
        <v>1796</v>
      </c>
      <c r="P13" t="s">
        <v>1717</v>
      </c>
      <c r="S13" t="s">
        <v>1538</v>
      </c>
      <c r="T13" t="s">
        <v>1539</v>
      </c>
      <c r="U13" t="s">
        <v>1450</v>
      </c>
      <c r="V13" t="s">
        <v>1474</v>
      </c>
      <c r="W13" t="s">
        <v>1479</v>
      </c>
      <c r="X13" t="s">
        <v>1538</v>
      </c>
      <c r="Y13" t="s">
        <v>1538</v>
      </c>
    </row>
    <row r="14" spans="1:31" x14ac:dyDescent="0.3">
      <c r="A14" t="s">
        <v>36</v>
      </c>
      <c r="B14" t="s">
        <v>37</v>
      </c>
      <c r="C14" t="s">
        <v>38</v>
      </c>
      <c r="D14" t="s">
        <v>749</v>
      </c>
      <c r="E14" t="s">
        <v>1013</v>
      </c>
      <c r="F14">
        <v>51</v>
      </c>
      <c r="G14" t="s">
        <v>1014</v>
      </c>
      <c r="I14" s="2" t="s">
        <v>1013</v>
      </c>
      <c r="J14" s="2">
        <v>51</v>
      </c>
      <c r="K14" s="3" t="s">
        <v>1014</v>
      </c>
      <c r="N14" s="5" t="s">
        <v>1365</v>
      </c>
      <c r="O14" s="5" t="s">
        <v>1822</v>
      </c>
      <c r="P14" t="s">
        <v>1744</v>
      </c>
      <c r="S14" t="s">
        <v>1540</v>
      </c>
      <c r="T14" t="s">
        <v>1541</v>
      </c>
      <c r="U14" t="s">
        <v>1451</v>
      </c>
      <c r="V14" t="s">
        <v>1474</v>
      </c>
      <c r="W14" t="s">
        <v>1479</v>
      </c>
      <c r="X14" t="s">
        <v>1540</v>
      </c>
      <c r="Y14" t="s">
        <v>1540</v>
      </c>
    </row>
    <row r="15" spans="1:31" x14ac:dyDescent="0.3">
      <c r="A15" t="s">
        <v>39</v>
      </c>
      <c r="B15" t="s">
        <v>40</v>
      </c>
      <c r="C15" t="s">
        <v>41</v>
      </c>
      <c r="D15" t="s">
        <v>750</v>
      </c>
      <c r="E15" t="s">
        <v>1023</v>
      </c>
      <c r="F15">
        <v>533</v>
      </c>
      <c r="G15" t="s">
        <v>1024</v>
      </c>
      <c r="I15" s="2" t="s">
        <v>1015</v>
      </c>
      <c r="J15" s="2">
        <v>532</v>
      </c>
      <c r="K15" s="3" t="s">
        <v>1016</v>
      </c>
      <c r="N15" s="5" t="s">
        <v>1366</v>
      </c>
      <c r="O15" s="5" t="s">
        <v>1818</v>
      </c>
      <c r="P15" t="s">
        <v>1740</v>
      </c>
      <c r="S15" t="s">
        <v>1480</v>
      </c>
      <c r="T15" t="s">
        <v>1453</v>
      </c>
      <c r="U15" t="s">
        <v>1452</v>
      </c>
      <c r="V15" t="s">
        <v>1474</v>
      </c>
      <c r="W15" t="s">
        <v>1480</v>
      </c>
      <c r="X15" t="s">
        <v>1480</v>
      </c>
      <c r="Y15" t="s">
        <v>1480</v>
      </c>
    </row>
    <row r="16" spans="1:31" x14ac:dyDescent="0.3">
      <c r="A16" t="s">
        <v>42</v>
      </c>
      <c r="B16" t="s">
        <v>43</v>
      </c>
      <c r="C16" t="s">
        <v>44</v>
      </c>
      <c r="D16" t="s">
        <v>751</v>
      </c>
      <c r="E16" t="s">
        <v>1021</v>
      </c>
      <c r="F16">
        <v>36</v>
      </c>
      <c r="G16" t="s">
        <v>1022</v>
      </c>
      <c r="I16" s="2" t="s">
        <v>1017</v>
      </c>
      <c r="J16" s="2">
        <v>973</v>
      </c>
      <c r="K16" s="3" t="s">
        <v>1018</v>
      </c>
      <c r="N16" s="5" t="s">
        <v>1367</v>
      </c>
      <c r="O16" s="5" t="s">
        <v>1825</v>
      </c>
      <c r="P16" t="s">
        <v>1747</v>
      </c>
      <c r="S16" t="s">
        <v>1482</v>
      </c>
      <c r="T16" t="s">
        <v>1455</v>
      </c>
      <c r="U16" t="s">
        <v>1454</v>
      </c>
      <c r="V16" t="s">
        <v>1481</v>
      </c>
      <c r="W16" t="s">
        <v>1482</v>
      </c>
      <c r="X16" t="s">
        <v>1482</v>
      </c>
      <c r="Y16" t="s">
        <v>1482</v>
      </c>
    </row>
    <row r="17" spans="1:25" x14ac:dyDescent="0.3">
      <c r="A17" t="s">
        <v>45</v>
      </c>
      <c r="B17" t="s">
        <v>46</v>
      </c>
      <c r="C17" t="s">
        <v>47</v>
      </c>
      <c r="D17" t="s">
        <v>752</v>
      </c>
      <c r="E17" t="s">
        <v>1080</v>
      </c>
      <c r="F17">
        <v>978</v>
      </c>
      <c r="G17" t="s">
        <v>1081</v>
      </c>
      <c r="I17" s="2" t="s">
        <v>1019</v>
      </c>
      <c r="J17" s="2">
        <v>32</v>
      </c>
      <c r="K17" s="3" t="s">
        <v>1020</v>
      </c>
      <c r="N17" s="5" t="s">
        <v>1368</v>
      </c>
      <c r="O17" s="5" t="s">
        <v>1792</v>
      </c>
      <c r="P17" t="s">
        <v>1713</v>
      </c>
      <c r="S17" t="s">
        <v>1506</v>
      </c>
      <c r="T17" t="s">
        <v>1542</v>
      </c>
      <c r="U17" t="s">
        <v>1456</v>
      </c>
      <c r="V17" t="s">
        <v>1483</v>
      </c>
      <c r="W17" t="s">
        <v>1484</v>
      </c>
      <c r="X17" t="s">
        <v>1505</v>
      </c>
      <c r="Y17" t="s">
        <v>1506</v>
      </c>
    </row>
    <row r="18" spans="1:25" x14ac:dyDescent="0.3">
      <c r="A18" t="s">
        <v>48</v>
      </c>
      <c r="B18" t="s">
        <v>49</v>
      </c>
      <c r="C18" t="s">
        <v>50</v>
      </c>
      <c r="D18" t="s">
        <v>753</v>
      </c>
      <c r="E18" t="s">
        <v>1025</v>
      </c>
      <c r="F18">
        <v>944</v>
      </c>
      <c r="G18" t="s">
        <v>1026</v>
      </c>
      <c r="I18" s="2" t="s">
        <v>1021</v>
      </c>
      <c r="J18" s="2">
        <v>36</v>
      </c>
      <c r="K18" s="3" t="s">
        <v>1022</v>
      </c>
      <c r="N18" s="5" t="s">
        <v>1369</v>
      </c>
      <c r="O18" s="5" t="s">
        <v>1782</v>
      </c>
      <c r="P18" t="s">
        <v>1703</v>
      </c>
      <c r="S18" t="s">
        <v>1507</v>
      </c>
      <c r="T18" t="s">
        <v>1543</v>
      </c>
      <c r="U18" t="s">
        <v>1457</v>
      </c>
      <c r="V18" t="s">
        <v>1483</v>
      </c>
      <c r="W18" t="s">
        <v>1484</v>
      </c>
      <c r="X18" t="s">
        <v>1505</v>
      </c>
      <c r="Y18" t="s">
        <v>1507</v>
      </c>
    </row>
    <row r="19" spans="1:25" x14ac:dyDescent="0.3">
      <c r="A19" t="s">
        <v>51</v>
      </c>
      <c r="B19" t="s">
        <v>52</v>
      </c>
      <c r="C19" t="s">
        <v>53</v>
      </c>
      <c r="D19" t="s">
        <v>754</v>
      </c>
      <c r="E19" t="s">
        <v>1044</v>
      </c>
      <c r="F19">
        <v>44</v>
      </c>
      <c r="G19" t="s">
        <v>1045</v>
      </c>
      <c r="I19" s="2" t="s">
        <v>1023</v>
      </c>
      <c r="J19" s="2">
        <v>533</v>
      </c>
      <c r="K19" s="3" t="s">
        <v>1024</v>
      </c>
      <c r="N19" s="5" t="s">
        <v>1370</v>
      </c>
      <c r="O19" s="5" t="s">
        <v>1810</v>
      </c>
      <c r="P19" t="s">
        <v>1732</v>
      </c>
      <c r="S19" t="s">
        <v>1508</v>
      </c>
      <c r="T19" t="s">
        <v>1544</v>
      </c>
      <c r="U19" t="s">
        <v>1458</v>
      </c>
      <c r="V19" t="s">
        <v>1483</v>
      </c>
      <c r="W19" t="s">
        <v>1484</v>
      </c>
      <c r="X19" t="s">
        <v>1508</v>
      </c>
      <c r="Y19" t="s">
        <v>1508</v>
      </c>
    </row>
    <row r="20" spans="1:25" x14ac:dyDescent="0.3">
      <c r="A20" t="s">
        <v>54</v>
      </c>
      <c r="B20" t="s">
        <v>55</v>
      </c>
      <c r="C20" t="s">
        <v>56</v>
      </c>
      <c r="D20" t="s">
        <v>755</v>
      </c>
      <c r="E20" t="s">
        <v>1033</v>
      </c>
      <c r="F20">
        <v>48</v>
      </c>
      <c r="G20" t="s">
        <v>1034</v>
      </c>
      <c r="I20" s="2" t="s">
        <v>1025</v>
      </c>
      <c r="J20" s="2">
        <v>944</v>
      </c>
      <c r="K20" s="3" t="s">
        <v>1026</v>
      </c>
      <c r="N20" s="5" t="s">
        <v>1371</v>
      </c>
      <c r="O20" s="5" t="s">
        <v>1778</v>
      </c>
      <c r="P20" t="s">
        <v>1699</v>
      </c>
      <c r="S20" t="s">
        <v>1510</v>
      </c>
      <c r="T20" t="s">
        <v>1545</v>
      </c>
      <c r="U20" t="s">
        <v>1459</v>
      </c>
      <c r="V20" t="s">
        <v>1483</v>
      </c>
      <c r="W20" t="s">
        <v>1484</v>
      </c>
      <c r="X20" t="s">
        <v>1509</v>
      </c>
      <c r="Y20" t="s">
        <v>1510</v>
      </c>
    </row>
    <row r="21" spans="1:25" x14ac:dyDescent="0.3">
      <c r="A21" t="s">
        <v>57</v>
      </c>
      <c r="B21" t="s">
        <v>58</v>
      </c>
      <c r="C21" t="s">
        <v>59</v>
      </c>
      <c r="D21" t="s">
        <v>756</v>
      </c>
      <c r="E21" t="s">
        <v>1030</v>
      </c>
      <c r="F21">
        <v>50</v>
      </c>
      <c r="G21" t="s">
        <v>1031</v>
      </c>
      <c r="I21" s="2" t="s">
        <v>1027</v>
      </c>
      <c r="J21" s="2">
        <v>977</v>
      </c>
      <c r="K21" s="3" t="s">
        <v>1028</v>
      </c>
      <c r="N21" s="5" t="s">
        <v>1372</v>
      </c>
      <c r="O21" s="5" t="s">
        <v>1802</v>
      </c>
      <c r="P21" t="s">
        <v>1723</v>
      </c>
      <c r="S21" t="s">
        <v>1511</v>
      </c>
      <c r="T21" t="s">
        <v>1546</v>
      </c>
      <c r="U21" t="s">
        <v>1460</v>
      </c>
      <c r="V21" t="s">
        <v>1483</v>
      </c>
      <c r="W21" t="s">
        <v>1484</v>
      </c>
      <c r="X21" t="s">
        <v>1509</v>
      </c>
      <c r="Y21" t="s">
        <v>1511</v>
      </c>
    </row>
    <row r="22" spans="1:25" x14ac:dyDescent="0.3">
      <c r="A22" t="s">
        <v>60</v>
      </c>
      <c r="B22" t="s">
        <v>61</v>
      </c>
      <c r="C22" t="s">
        <v>62</v>
      </c>
      <c r="D22" t="s">
        <v>757</v>
      </c>
      <c r="E22" t="s">
        <v>1029</v>
      </c>
      <c r="F22">
        <v>52</v>
      </c>
      <c r="G22" t="s">
        <v>1215</v>
      </c>
      <c r="I22" s="2" t="s">
        <v>1029</v>
      </c>
      <c r="J22" s="2">
        <v>52</v>
      </c>
      <c r="K22" s="3" t="s">
        <v>1215</v>
      </c>
      <c r="N22" s="5" t="s">
        <v>1373</v>
      </c>
      <c r="O22" s="5" t="s">
        <v>1784</v>
      </c>
      <c r="P22" t="s">
        <v>1705</v>
      </c>
      <c r="S22" t="s">
        <v>1547</v>
      </c>
      <c r="T22" t="s">
        <v>1548</v>
      </c>
      <c r="U22" t="s">
        <v>1461</v>
      </c>
      <c r="V22" t="s">
        <v>1483</v>
      </c>
      <c r="W22" t="s">
        <v>1484</v>
      </c>
      <c r="X22" t="s">
        <v>1509</v>
      </c>
      <c r="Y22" t="s">
        <v>1512</v>
      </c>
    </row>
    <row r="23" spans="1:25" x14ac:dyDescent="0.3">
      <c r="A23" t="s">
        <v>63</v>
      </c>
      <c r="B23" t="s">
        <v>64</v>
      </c>
      <c r="C23" t="s">
        <v>65</v>
      </c>
      <c r="D23" t="s">
        <v>758</v>
      </c>
      <c r="E23" t="s">
        <v>1219</v>
      </c>
      <c r="F23">
        <v>974</v>
      </c>
      <c r="G23" t="s">
        <v>1220</v>
      </c>
      <c r="I23" s="2" t="s">
        <v>1030</v>
      </c>
      <c r="J23" s="2">
        <v>50</v>
      </c>
      <c r="K23" s="3" t="s">
        <v>1031</v>
      </c>
      <c r="N23" s="5" t="s">
        <v>1374</v>
      </c>
      <c r="O23" s="5" t="s">
        <v>1790</v>
      </c>
      <c r="P23" t="s">
        <v>1711</v>
      </c>
      <c r="S23" t="s">
        <v>1549</v>
      </c>
      <c r="T23" t="s">
        <v>1550</v>
      </c>
      <c r="U23" t="s">
        <v>1462</v>
      </c>
      <c r="V23" t="s">
        <v>1483</v>
      </c>
      <c r="W23" t="s">
        <v>1484</v>
      </c>
      <c r="X23" t="s">
        <v>1509</v>
      </c>
      <c r="Y23" t="s">
        <v>1512</v>
      </c>
    </row>
    <row r="24" spans="1:25" x14ac:dyDescent="0.3">
      <c r="A24" t="s">
        <v>66</v>
      </c>
      <c r="B24" t="s">
        <v>67</v>
      </c>
      <c r="C24" t="s">
        <v>68</v>
      </c>
      <c r="D24" t="s">
        <v>759</v>
      </c>
      <c r="E24" t="s">
        <v>1080</v>
      </c>
      <c r="F24">
        <v>978</v>
      </c>
      <c r="G24" t="s">
        <v>1081</v>
      </c>
      <c r="I24" s="2" t="s">
        <v>1032</v>
      </c>
      <c r="J24" s="2">
        <v>975</v>
      </c>
      <c r="K24" s="3" t="s">
        <v>1216</v>
      </c>
      <c r="N24" s="5" t="s">
        <v>1375</v>
      </c>
      <c r="O24" s="5" t="s">
        <v>1820</v>
      </c>
      <c r="P24" t="s">
        <v>1742</v>
      </c>
      <c r="S24" t="s">
        <v>1514</v>
      </c>
      <c r="T24" t="s">
        <v>1551</v>
      </c>
      <c r="U24" t="s">
        <v>1463</v>
      </c>
      <c r="V24" t="s">
        <v>1483</v>
      </c>
      <c r="W24" t="s">
        <v>1484</v>
      </c>
      <c r="X24" t="s">
        <v>1509</v>
      </c>
      <c r="Y24" t="s">
        <v>1514</v>
      </c>
    </row>
    <row r="25" spans="1:25" x14ac:dyDescent="0.3">
      <c r="A25" t="s">
        <v>69</v>
      </c>
      <c r="B25" t="s">
        <v>70</v>
      </c>
      <c r="C25" t="s">
        <v>71</v>
      </c>
      <c r="D25" t="s">
        <v>760</v>
      </c>
      <c r="E25" t="s">
        <v>1049</v>
      </c>
      <c r="F25">
        <v>84</v>
      </c>
      <c r="G25" t="s">
        <v>1050</v>
      </c>
      <c r="I25" s="2" t="s">
        <v>1033</v>
      </c>
      <c r="J25" s="2">
        <v>48</v>
      </c>
      <c r="K25" s="3" t="s">
        <v>1034</v>
      </c>
      <c r="N25" s="5" t="s">
        <v>1376</v>
      </c>
      <c r="O25" s="5" t="s">
        <v>1815</v>
      </c>
      <c r="P25" t="s">
        <v>1737</v>
      </c>
      <c r="S25" t="s">
        <v>1515</v>
      </c>
      <c r="T25" t="s">
        <v>1552</v>
      </c>
      <c r="U25" t="s">
        <v>1464</v>
      </c>
      <c r="V25" t="s">
        <v>1483</v>
      </c>
      <c r="W25" t="s">
        <v>1484</v>
      </c>
      <c r="X25" t="s">
        <v>1509</v>
      </c>
      <c r="Y25" t="s">
        <v>1515</v>
      </c>
    </row>
    <row r="26" spans="1:25" x14ac:dyDescent="0.3">
      <c r="A26" t="s">
        <v>72</v>
      </c>
      <c r="B26" t="s">
        <v>73</v>
      </c>
      <c r="C26" t="s">
        <v>74</v>
      </c>
      <c r="D26" t="s">
        <v>761</v>
      </c>
      <c r="E26" t="s">
        <v>1211</v>
      </c>
      <c r="F26">
        <v>952</v>
      </c>
      <c r="G26" t="s">
        <v>1314</v>
      </c>
      <c r="I26" s="2" t="s">
        <v>1035</v>
      </c>
      <c r="J26" s="2">
        <v>108</v>
      </c>
      <c r="K26" s="3" t="s">
        <v>1036</v>
      </c>
      <c r="N26" s="5" t="s">
        <v>1377</v>
      </c>
      <c r="O26" s="5" t="s">
        <v>1765</v>
      </c>
      <c r="P26" t="s">
        <v>1686</v>
      </c>
      <c r="S26" t="s">
        <v>1516</v>
      </c>
      <c r="T26" t="s">
        <v>1553</v>
      </c>
      <c r="U26" t="s">
        <v>1465</v>
      </c>
      <c r="V26" t="s">
        <v>1483</v>
      </c>
      <c r="W26" t="s">
        <v>1485</v>
      </c>
      <c r="X26" t="s">
        <v>1516</v>
      </c>
      <c r="Y26" t="s">
        <v>1516</v>
      </c>
    </row>
    <row r="27" spans="1:25" x14ac:dyDescent="0.3">
      <c r="A27" t="s">
        <v>75</v>
      </c>
      <c r="B27" t="s">
        <v>76</v>
      </c>
      <c r="C27" t="s">
        <v>77</v>
      </c>
      <c r="D27" t="s">
        <v>762</v>
      </c>
      <c r="E27" t="s">
        <v>1037</v>
      </c>
      <c r="F27">
        <v>60</v>
      </c>
      <c r="G27" t="s">
        <v>1038</v>
      </c>
      <c r="I27" s="2" t="s">
        <v>1037</v>
      </c>
      <c r="J27" s="2">
        <v>60</v>
      </c>
      <c r="K27" s="3" t="s">
        <v>1038</v>
      </c>
      <c r="N27" s="5" t="s">
        <v>1378</v>
      </c>
      <c r="O27" s="5" t="s">
        <v>1793</v>
      </c>
      <c r="P27" t="s">
        <v>1714</v>
      </c>
      <c r="S27" t="s">
        <v>1513</v>
      </c>
      <c r="T27" t="s">
        <v>1554</v>
      </c>
      <c r="U27" t="s">
        <v>1466</v>
      </c>
      <c r="V27" t="s">
        <v>1483</v>
      </c>
      <c r="W27" t="s">
        <v>1485</v>
      </c>
      <c r="X27" t="s">
        <v>1513</v>
      </c>
      <c r="Y27" t="s">
        <v>1513</v>
      </c>
    </row>
    <row r="28" spans="1:25" x14ac:dyDescent="0.3">
      <c r="A28" t="s">
        <v>78</v>
      </c>
      <c r="B28" t="s">
        <v>79</v>
      </c>
      <c r="C28" t="s">
        <v>80</v>
      </c>
      <c r="D28" t="s">
        <v>763</v>
      </c>
      <c r="E28" t="s">
        <v>80</v>
      </c>
      <c r="F28">
        <v>64</v>
      </c>
      <c r="G28" t="s">
        <v>1046</v>
      </c>
      <c r="I28" s="2" t="s">
        <v>1039</v>
      </c>
      <c r="J28" s="2">
        <v>96</v>
      </c>
      <c r="K28" s="3" t="s">
        <v>1040</v>
      </c>
      <c r="N28" s="5" t="s">
        <v>1379</v>
      </c>
      <c r="O28" s="5" t="s">
        <v>1804</v>
      </c>
      <c r="P28" t="s">
        <v>1725</v>
      </c>
      <c r="S28" t="s">
        <v>1486</v>
      </c>
      <c r="T28" t="s">
        <v>1468</v>
      </c>
      <c r="U28" t="s">
        <v>1467</v>
      </c>
      <c r="V28" t="s">
        <v>1483</v>
      </c>
      <c r="W28" t="s">
        <v>1486</v>
      </c>
      <c r="X28" t="s">
        <v>1486</v>
      </c>
      <c r="Y28" t="s">
        <v>1486</v>
      </c>
    </row>
    <row r="29" spans="1:25" x14ac:dyDescent="0.3">
      <c r="A29" t="s">
        <v>81</v>
      </c>
      <c r="B29" t="s">
        <v>82</v>
      </c>
      <c r="C29" t="s">
        <v>83</v>
      </c>
      <c r="D29" t="s">
        <v>764</v>
      </c>
      <c r="E29" t="s">
        <v>1041</v>
      </c>
      <c r="F29">
        <v>68</v>
      </c>
      <c r="G29" t="s">
        <v>1217</v>
      </c>
      <c r="I29" s="2" t="s">
        <v>1041</v>
      </c>
      <c r="J29" s="2">
        <v>68</v>
      </c>
      <c r="K29" s="3" t="s">
        <v>1217</v>
      </c>
      <c r="N29" s="5" t="s">
        <v>1380</v>
      </c>
      <c r="O29" s="5" t="s">
        <v>1799</v>
      </c>
      <c r="P29" t="s">
        <v>1720</v>
      </c>
      <c r="S29" t="s">
        <v>1487</v>
      </c>
      <c r="T29" t="s">
        <v>1470</v>
      </c>
      <c r="U29" t="s">
        <v>1469</v>
      </c>
      <c r="V29" t="s">
        <v>1483</v>
      </c>
      <c r="W29" t="s">
        <v>1487</v>
      </c>
      <c r="X29" t="s">
        <v>1487</v>
      </c>
      <c r="Y29" t="s">
        <v>1487</v>
      </c>
    </row>
    <row r="30" spans="1:25" x14ac:dyDescent="0.3">
      <c r="A30" t="s">
        <v>84</v>
      </c>
      <c r="B30" t="s">
        <v>85</v>
      </c>
      <c r="C30" t="s">
        <v>86</v>
      </c>
      <c r="D30" t="s">
        <v>765</v>
      </c>
      <c r="E30" t="s">
        <v>1027</v>
      </c>
      <c r="F30">
        <v>977</v>
      </c>
      <c r="G30" t="s">
        <v>1028</v>
      </c>
      <c r="I30" s="2" t="s">
        <v>1042</v>
      </c>
      <c r="J30" s="2">
        <v>986</v>
      </c>
      <c r="K30" s="3" t="s">
        <v>1043</v>
      </c>
      <c r="N30" s="5" t="s">
        <v>1381</v>
      </c>
      <c r="O30" s="5" t="s">
        <v>1797</v>
      </c>
      <c r="P30" t="s">
        <v>1718</v>
      </c>
      <c r="S30" t="s">
        <v>1492</v>
      </c>
      <c r="T30" t="s">
        <v>1492</v>
      </c>
      <c r="U30" t="s">
        <v>1492</v>
      </c>
      <c r="V30" t="s">
        <v>1492</v>
      </c>
      <c r="W30" t="s">
        <v>1492</v>
      </c>
      <c r="X30" t="s">
        <v>1492</v>
      </c>
      <c r="Y30" t="s">
        <v>1492</v>
      </c>
    </row>
    <row r="31" spans="1:25" x14ac:dyDescent="0.3">
      <c r="A31" t="s">
        <v>87</v>
      </c>
      <c r="B31" t="s">
        <v>88</v>
      </c>
      <c r="C31" t="s">
        <v>89</v>
      </c>
      <c r="D31" t="s">
        <v>766</v>
      </c>
      <c r="E31" t="s">
        <v>1047</v>
      </c>
      <c r="F31">
        <v>72</v>
      </c>
      <c r="G31" t="s">
        <v>1048</v>
      </c>
      <c r="I31" s="2" t="s">
        <v>1044</v>
      </c>
      <c r="J31" s="2">
        <v>44</v>
      </c>
      <c r="K31" s="3" t="s">
        <v>1045</v>
      </c>
      <c r="N31" s="5" t="s">
        <v>1382</v>
      </c>
      <c r="O31" s="5" t="s">
        <v>1780</v>
      </c>
      <c r="P31" t="s">
        <v>1701</v>
      </c>
    </row>
    <row r="32" spans="1:25" x14ac:dyDescent="0.3">
      <c r="A32" t="s">
        <v>90</v>
      </c>
      <c r="B32" t="s">
        <v>91</v>
      </c>
      <c r="C32" t="s">
        <v>92</v>
      </c>
      <c r="D32" t="s">
        <v>767</v>
      </c>
      <c r="E32" t="s">
        <v>1042</v>
      </c>
      <c r="F32">
        <v>986</v>
      </c>
      <c r="G32" t="s">
        <v>1043</v>
      </c>
      <c r="I32" s="2" t="s">
        <v>80</v>
      </c>
      <c r="J32" s="2">
        <v>64</v>
      </c>
      <c r="K32" s="3" t="s">
        <v>1046</v>
      </c>
      <c r="N32" s="5" t="s">
        <v>1383</v>
      </c>
      <c r="O32" s="5" t="s">
        <v>1794</v>
      </c>
      <c r="P32" t="s">
        <v>1715</v>
      </c>
    </row>
    <row r="33" spans="1:16" x14ac:dyDescent="0.3">
      <c r="A33" t="s">
        <v>96</v>
      </c>
      <c r="B33" t="s">
        <v>97</v>
      </c>
      <c r="C33" t="s">
        <v>98</v>
      </c>
      <c r="D33" t="s">
        <v>769</v>
      </c>
      <c r="E33" t="s">
        <v>1199</v>
      </c>
      <c r="F33">
        <v>840</v>
      </c>
      <c r="G33" t="s">
        <v>1200</v>
      </c>
      <c r="I33" s="2" t="s">
        <v>1047</v>
      </c>
      <c r="J33" s="2">
        <v>72</v>
      </c>
      <c r="K33" s="3" t="s">
        <v>1048</v>
      </c>
      <c r="N33" s="5" t="s">
        <v>1384</v>
      </c>
      <c r="O33" s="5" t="s">
        <v>1785</v>
      </c>
      <c r="P33" t="s">
        <v>1706</v>
      </c>
    </row>
    <row r="34" spans="1:16" x14ac:dyDescent="0.3">
      <c r="A34" t="s">
        <v>93</v>
      </c>
      <c r="B34" t="s">
        <v>94</v>
      </c>
      <c r="C34" t="s">
        <v>95</v>
      </c>
      <c r="D34" t="s">
        <v>768</v>
      </c>
      <c r="E34" t="s">
        <v>1199</v>
      </c>
      <c r="F34">
        <v>840</v>
      </c>
      <c r="G34" t="s">
        <v>1200</v>
      </c>
      <c r="I34" s="2" t="s">
        <v>1219</v>
      </c>
      <c r="J34" s="2">
        <v>974</v>
      </c>
      <c r="K34" s="3" t="s">
        <v>1220</v>
      </c>
      <c r="N34" s="5" t="s">
        <v>1385</v>
      </c>
      <c r="O34" s="5" t="s">
        <v>1791</v>
      </c>
      <c r="P34" t="s">
        <v>1712</v>
      </c>
    </row>
    <row r="35" spans="1:16" x14ac:dyDescent="0.3">
      <c r="A35" t="s">
        <v>99</v>
      </c>
      <c r="B35" t="s">
        <v>100</v>
      </c>
      <c r="C35" t="s">
        <v>101</v>
      </c>
      <c r="D35" t="s">
        <v>770</v>
      </c>
      <c r="E35" t="s">
        <v>1039</v>
      </c>
      <c r="F35">
        <v>96</v>
      </c>
      <c r="G35" t="s">
        <v>1040</v>
      </c>
      <c r="I35" s="2" t="s">
        <v>1049</v>
      </c>
      <c r="J35" s="2">
        <v>84</v>
      </c>
      <c r="K35" s="3" t="s">
        <v>1050</v>
      </c>
      <c r="N35" s="5" t="s">
        <v>1386</v>
      </c>
      <c r="O35" s="5" t="s">
        <v>1775</v>
      </c>
      <c r="P35" t="s">
        <v>1696</v>
      </c>
    </row>
    <row r="36" spans="1:16" x14ac:dyDescent="0.3">
      <c r="A36" t="s">
        <v>102</v>
      </c>
      <c r="B36" t="s">
        <v>103</v>
      </c>
      <c r="C36" t="s">
        <v>104</v>
      </c>
      <c r="D36" t="s">
        <v>771</v>
      </c>
      <c r="E36" t="s">
        <v>1032</v>
      </c>
      <c r="F36">
        <v>975</v>
      </c>
      <c r="G36" t="s">
        <v>1216</v>
      </c>
      <c r="I36" s="2" t="s">
        <v>1051</v>
      </c>
      <c r="J36" s="2">
        <v>124</v>
      </c>
      <c r="K36" s="3" t="s">
        <v>1052</v>
      </c>
      <c r="N36" s="5" t="s">
        <v>1387</v>
      </c>
      <c r="O36" s="5" t="s">
        <v>1805</v>
      </c>
      <c r="P36" t="s">
        <v>1726</v>
      </c>
    </row>
    <row r="37" spans="1:16" x14ac:dyDescent="0.3">
      <c r="A37" t="s">
        <v>105</v>
      </c>
      <c r="B37" t="s">
        <v>106</v>
      </c>
      <c r="C37" t="s">
        <v>107</v>
      </c>
      <c r="D37" t="s">
        <v>772</v>
      </c>
      <c r="E37" t="s">
        <v>1211</v>
      </c>
      <c r="F37">
        <v>952</v>
      </c>
      <c r="G37" t="s">
        <v>1314</v>
      </c>
      <c r="I37" s="2" t="s">
        <v>1053</v>
      </c>
      <c r="J37" s="2">
        <v>976</v>
      </c>
      <c r="K37" s="3" t="s">
        <v>1054</v>
      </c>
      <c r="N37" s="5" t="s">
        <v>1388</v>
      </c>
      <c r="O37" s="5" t="s">
        <v>1773</v>
      </c>
      <c r="P37" t="s">
        <v>1694</v>
      </c>
    </row>
    <row r="38" spans="1:16" x14ac:dyDescent="0.3">
      <c r="A38" t="s">
        <v>108</v>
      </c>
      <c r="B38" t="s">
        <v>109</v>
      </c>
      <c r="C38" t="s">
        <v>110</v>
      </c>
      <c r="D38" t="s">
        <v>773</v>
      </c>
      <c r="E38" t="s">
        <v>1035</v>
      </c>
      <c r="F38">
        <v>108</v>
      </c>
      <c r="G38" t="s">
        <v>1036</v>
      </c>
      <c r="I38" s="2" t="s">
        <v>1055</v>
      </c>
      <c r="J38" s="2">
        <v>756</v>
      </c>
      <c r="K38" s="3" t="s">
        <v>1056</v>
      </c>
      <c r="N38" s="5" t="s">
        <v>1389</v>
      </c>
      <c r="O38" s="5" t="s">
        <v>1764</v>
      </c>
      <c r="P38" t="s">
        <v>1685</v>
      </c>
    </row>
    <row r="39" spans="1:16" x14ac:dyDescent="0.3">
      <c r="A39" t="s">
        <v>111</v>
      </c>
      <c r="B39" t="s">
        <v>112</v>
      </c>
      <c r="C39" t="s">
        <v>113</v>
      </c>
      <c r="D39" t="s">
        <v>774</v>
      </c>
      <c r="E39" t="s">
        <v>1118</v>
      </c>
      <c r="F39">
        <v>116</v>
      </c>
      <c r="G39" t="s">
        <v>1248</v>
      </c>
      <c r="I39" s="2" t="s">
        <v>1057</v>
      </c>
      <c r="J39" s="2">
        <v>990</v>
      </c>
      <c r="K39" s="3" t="s">
        <v>1221</v>
      </c>
      <c r="N39" s="5" t="s">
        <v>1390</v>
      </c>
      <c r="O39" s="5" t="s">
        <v>1788</v>
      </c>
      <c r="P39" t="s">
        <v>1709</v>
      </c>
    </row>
    <row r="40" spans="1:16" x14ac:dyDescent="0.3">
      <c r="A40" t="s">
        <v>114</v>
      </c>
      <c r="B40" t="s">
        <v>115</v>
      </c>
      <c r="C40" t="s">
        <v>116</v>
      </c>
      <c r="D40" t="s">
        <v>775</v>
      </c>
      <c r="E40" t="s">
        <v>1208</v>
      </c>
      <c r="F40">
        <v>950</v>
      </c>
      <c r="G40" t="s">
        <v>1320</v>
      </c>
      <c r="I40" s="2" t="s">
        <v>1222</v>
      </c>
      <c r="J40" s="2">
        <v>0</v>
      </c>
      <c r="K40" s="3" t="s">
        <v>1223</v>
      </c>
      <c r="N40" s="5" t="s">
        <v>1391</v>
      </c>
      <c r="O40" s="5" t="s">
        <v>1832</v>
      </c>
      <c r="P40" t="s">
        <v>1754</v>
      </c>
    </row>
    <row r="41" spans="1:16" x14ac:dyDescent="0.3">
      <c r="A41" t="s">
        <v>117</v>
      </c>
      <c r="B41" t="s">
        <v>118</v>
      </c>
      <c r="C41" t="s">
        <v>119</v>
      </c>
      <c r="D41" t="s">
        <v>776</v>
      </c>
      <c r="E41" t="s">
        <v>1051</v>
      </c>
      <c r="F41">
        <v>124</v>
      </c>
      <c r="G41" t="s">
        <v>1052</v>
      </c>
      <c r="I41" s="2" t="s">
        <v>1058</v>
      </c>
      <c r="J41" s="2">
        <v>170</v>
      </c>
      <c r="K41" s="3" t="s">
        <v>1059</v>
      </c>
      <c r="N41" s="5" t="s">
        <v>1392</v>
      </c>
      <c r="O41" s="5" t="s">
        <v>1828</v>
      </c>
      <c r="P41" t="s">
        <v>1750</v>
      </c>
    </row>
    <row r="42" spans="1:16" x14ac:dyDescent="0.3">
      <c r="A42" t="s">
        <v>120</v>
      </c>
      <c r="B42" t="s">
        <v>121</v>
      </c>
      <c r="C42" t="s">
        <v>122</v>
      </c>
      <c r="D42" t="s">
        <v>777</v>
      </c>
      <c r="E42" t="s">
        <v>1063</v>
      </c>
      <c r="F42">
        <v>132</v>
      </c>
      <c r="G42" t="s">
        <v>1225</v>
      </c>
      <c r="I42" s="2" t="s">
        <v>1060</v>
      </c>
      <c r="J42" s="2">
        <v>188</v>
      </c>
      <c r="K42" s="3" t="s">
        <v>1061</v>
      </c>
      <c r="N42" s="5" t="s">
        <v>1393</v>
      </c>
      <c r="O42" s="5" t="s">
        <v>1770</v>
      </c>
      <c r="P42" t="s">
        <v>1691</v>
      </c>
    </row>
    <row r="43" spans="1:16" x14ac:dyDescent="0.3">
      <c r="A43" t="s">
        <v>123</v>
      </c>
      <c r="B43" t="s">
        <v>124</v>
      </c>
      <c r="C43" t="s">
        <v>125</v>
      </c>
      <c r="D43" t="s">
        <v>778</v>
      </c>
      <c r="E43" t="s">
        <v>1123</v>
      </c>
      <c r="F43">
        <v>136</v>
      </c>
      <c r="G43" t="s">
        <v>1253</v>
      </c>
      <c r="I43" s="2" t="s">
        <v>1062</v>
      </c>
      <c r="J43" s="2">
        <v>931</v>
      </c>
      <c r="K43" s="3" t="s">
        <v>1224</v>
      </c>
      <c r="N43" s="5" t="s">
        <v>1394</v>
      </c>
      <c r="O43" s="5" t="s">
        <v>1830</v>
      </c>
      <c r="P43" t="s">
        <v>1752</v>
      </c>
    </row>
    <row r="44" spans="1:16" x14ac:dyDescent="0.3">
      <c r="A44" t="s">
        <v>126</v>
      </c>
      <c r="B44" t="s">
        <v>127</v>
      </c>
      <c r="C44" t="s">
        <v>128</v>
      </c>
      <c r="D44" t="s">
        <v>779</v>
      </c>
      <c r="E44" t="s">
        <v>1208</v>
      </c>
      <c r="F44">
        <v>950</v>
      </c>
      <c r="G44" t="s">
        <v>1320</v>
      </c>
      <c r="I44" s="2" t="s">
        <v>1063</v>
      </c>
      <c r="J44" s="2">
        <v>132</v>
      </c>
      <c r="K44" s="3" t="s">
        <v>1225</v>
      </c>
      <c r="N44" s="5" t="s">
        <v>1395</v>
      </c>
      <c r="O44" s="5" t="s">
        <v>1831</v>
      </c>
      <c r="P44" t="s">
        <v>1753</v>
      </c>
    </row>
    <row r="45" spans="1:16" x14ac:dyDescent="0.3">
      <c r="A45" t="s">
        <v>129</v>
      </c>
      <c r="B45" t="s">
        <v>130</v>
      </c>
      <c r="C45" t="s">
        <v>131</v>
      </c>
      <c r="D45" t="s">
        <v>780</v>
      </c>
      <c r="E45" t="s">
        <v>1208</v>
      </c>
      <c r="F45">
        <v>950</v>
      </c>
      <c r="G45" t="s">
        <v>1320</v>
      </c>
      <c r="I45" s="2" t="s">
        <v>1064</v>
      </c>
      <c r="J45" s="2">
        <v>203</v>
      </c>
      <c r="K45" s="3" t="s">
        <v>1065</v>
      </c>
      <c r="N45" s="5" t="s">
        <v>1396</v>
      </c>
      <c r="O45" s="5" t="s">
        <v>1795</v>
      </c>
      <c r="P45" t="s">
        <v>1716</v>
      </c>
    </row>
    <row r="46" spans="1:16" x14ac:dyDescent="0.3">
      <c r="A46" t="s">
        <v>132</v>
      </c>
      <c r="B46" t="s">
        <v>133</v>
      </c>
      <c r="C46" t="s">
        <v>134</v>
      </c>
      <c r="D46" t="s">
        <v>781</v>
      </c>
      <c r="E46" t="s">
        <v>1057</v>
      </c>
      <c r="F46">
        <v>990</v>
      </c>
      <c r="G46" t="s">
        <v>1221</v>
      </c>
      <c r="I46" s="2" t="s">
        <v>1066</v>
      </c>
      <c r="J46" s="2">
        <v>262</v>
      </c>
      <c r="K46" s="3" t="s">
        <v>1067</v>
      </c>
      <c r="N46" s="5" t="s">
        <v>1397</v>
      </c>
      <c r="O46" s="5" t="s">
        <v>1829</v>
      </c>
      <c r="P46" t="s">
        <v>1751</v>
      </c>
    </row>
    <row r="47" spans="1:16" x14ac:dyDescent="0.3">
      <c r="A47" t="s">
        <v>135</v>
      </c>
      <c r="B47" t="s">
        <v>136</v>
      </c>
      <c r="C47" t="s">
        <v>137</v>
      </c>
      <c r="D47" t="s">
        <v>782</v>
      </c>
      <c r="E47" t="s">
        <v>1222</v>
      </c>
      <c r="F47">
        <v>0</v>
      </c>
      <c r="G47" t="s">
        <v>1223</v>
      </c>
      <c r="I47" s="2" t="s">
        <v>1068</v>
      </c>
      <c r="J47" s="2">
        <v>208</v>
      </c>
      <c r="K47" s="3" t="s">
        <v>1069</v>
      </c>
      <c r="N47" s="5" t="s">
        <v>1398</v>
      </c>
      <c r="O47" s="5" t="s">
        <v>1958</v>
      </c>
      <c r="P47" t="s">
        <v>1727</v>
      </c>
    </row>
    <row r="48" spans="1:16" x14ac:dyDescent="0.3">
      <c r="A48" t="s">
        <v>142</v>
      </c>
      <c r="B48" t="s">
        <v>143</v>
      </c>
      <c r="C48" t="s">
        <v>144</v>
      </c>
      <c r="D48" t="s">
        <v>785</v>
      </c>
      <c r="E48" t="s">
        <v>1021</v>
      </c>
      <c r="F48">
        <v>36</v>
      </c>
      <c r="G48" t="s">
        <v>1022</v>
      </c>
      <c r="I48" s="2" t="s">
        <v>1070</v>
      </c>
      <c r="J48" s="2">
        <v>214</v>
      </c>
      <c r="K48" s="3" t="s">
        <v>1071</v>
      </c>
      <c r="N48" s="5" t="s">
        <v>1399</v>
      </c>
      <c r="O48" s="5" t="s">
        <v>1816</v>
      </c>
      <c r="P48" t="s">
        <v>1738</v>
      </c>
    </row>
    <row r="49" spans="1:16" x14ac:dyDescent="0.3">
      <c r="A49" t="s">
        <v>145</v>
      </c>
      <c r="B49" t="s">
        <v>146</v>
      </c>
      <c r="C49" t="s">
        <v>147</v>
      </c>
      <c r="D49" t="s">
        <v>786</v>
      </c>
      <c r="E49" t="s">
        <v>1021</v>
      </c>
      <c r="F49">
        <v>36</v>
      </c>
      <c r="G49" t="s">
        <v>1022</v>
      </c>
      <c r="I49" s="2" t="s">
        <v>1072</v>
      </c>
      <c r="J49" s="2">
        <v>12</v>
      </c>
      <c r="K49" s="3" t="s">
        <v>1073</v>
      </c>
      <c r="N49" s="5" t="s">
        <v>1400</v>
      </c>
      <c r="O49" s="5" t="s">
        <v>1806</v>
      </c>
      <c r="P49" t="s">
        <v>1728</v>
      </c>
    </row>
    <row r="50" spans="1:16" x14ac:dyDescent="0.3">
      <c r="A50" t="s">
        <v>148</v>
      </c>
      <c r="B50" t="s">
        <v>149</v>
      </c>
      <c r="C50" t="s">
        <v>150</v>
      </c>
      <c r="D50" t="s">
        <v>787</v>
      </c>
      <c r="E50" t="s">
        <v>1058</v>
      </c>
      <c r="F50">
        <v>170</v>
      </c>
      <c r="G50" t="s">
        <v>1059</v>
      </c>
      <c r="I50" s="2" t="s">
        <v>1074</v>
      </c>
      <c r="J50" s="2">
        <v>818</v>
      </c>
      <c r="K50" s="3" t="s">
        <v>1075</v>
      </c>
      <c r="N50" s="5" t="s">
        <v>1401</v>
      </c>
      <c r="O50" s="5" t="s">
        <v>1783</v>
      </c>
      <c r="P50" t="s">
        <v>1704</v>
      </c>
    </row>
    <row r="51" spans="1:16" x14ac:dyDescent="0.3">
      <c r="A51" t="s">
        <v>151</v>
      </c>
      <c r="B51" t="s">
        <v>152</v>
      </c>
      <c r="C51" t="s">
        <v>153</v>
      </c>
      <c r="D51" t="s">
        <v>788</v>
      </c>
      <c r="E51" t="s">
        <v>1119</v>
      </c>
      <c r="F51">
        <v>174</v>
      </c>
      <c r="G51" t="s">
        <v>1249</v>
      </c>
      <c r="I51" s="2" t="s">
        <v>1076</v>
      </c>
      <c r="J51" s="2">
        <v>232</v>
      </c>
      <c r="K51" s="3" t="s">
        <v>1077</v>
      </c>
      <c r="N51" s="5" t="s">
        <v>1402</v>
      </c>
      <c r="O51" s="5" t="s">
        <v>1824</v>
      </c>
      <c r="P51" t="s">
        <v>1746</v>
      </c>
    </row>
    <row r="52" spans="1:16" x14ac:dyDescent="0.3">
      <c r="A52" t="s">
        <v>158</v>
      </c>
      <c r="B52" t="s">
        <v>159</v>
      </c>
      <c r="C52" t="s">
        <v>160</v>
      </c>
      <c r="D52" t="s">
        <v>791</v>
      </c>
      <c r="E52" t="s">
        <v>1060</v>
      </c>
      <c r="F52">
        <v>188</v>
      </c>
      <c r="G52" t="s">
        <v>1061</v>
      </c>
      <c r="I52" s="2" t="s">
        <v>1078</v>
      </c>
      <c r="J52" s="2">
        <v>230</v>
      </c>
      <c r="K52" s="3" t="s">
        <v>1079</v>
      </c>
      <c r="N52" s="5" t="s">
        <v>1403</v>
      </c>
      <c r="O52" s="5" t="s">
        <v>1766</v>
      </c>
      <c r="P52" t="s">
        <v>1687</v>
      </c>
    </row>
    <row r="53" spans="1:16" x14ac:dyDescent="0.3">
      <c r="A53" t="s">
        <v>724</v>
      </c>
      <c r="B53" t="s">
        <v>161</v>
      </c>
      <c r="C53" t="s">
        <v>162</v>
      </c>
      <c r="D53" t="s">
        <v>792</v>
      </c>
      <c r="E53" t="s">
        <v>1211</v>
      </c>
      <c r="F53">
        <v>952</v>
      </c>
      <c r="G53" t="s">
        <v>1314</v>
      </c>
      <c r="I53" s="2" t="s">
        <v>1080</v>
      </c>
      <c r="J53" s="2">
        <v>978</v>
      </c>
      <c r="K53" s="3" t="s">
        <v>1081</v>
      </c>
      <c r="N53" s="5" t="s">
        <v>1404</v>
      </c>
      <c r="O53" s="5" t="s">
        <v>1808</v>
      </c>
      <c r="P53" t="s">
        <v>1730</v>
      </c>
    </row>
    <row r="54" spans="1:16" x14ac:dyDescent="0.3">
      <c r="A54" t="s">
        <v>163</v>
      </c>
      <c r="B54" t="s">
        <v>164</v>
      </c>
      <c r="C54" t="s">
        <v>165</v>
      </c>
      <c r="D54" t="s">
        <v>793</v>
      </c>
      <c r="E54" t="s">
        <v>1102</v>
      </c>
      <c r="F54">
        <v>191</v>
      </c>
      <c r="G54" t="s">
        <v>1232</v>
      </c>
      <c r="I54" s="2" t="s">
        <v>1082</v>
      </c>
      <c r="J54" s="2">
        <v>242</v>
      </c>
      <c r="K54" s="3" t="s">
        <v>1226</v>
      </c>
      <c r="N54" s="5" t="s">
        <v>1405</v>
      </c>
      <c r="O54" s="5" t="s">
        <v>1771</v>
      </c>
      <c r="P54" t="s">
        <v>1692</v>
      </c>
    </row>
    <row r="55" spans="1:16" x14ac:dyDescent="0.3">
      <c r="A55" t="s">
        <v>166</v>
      </c>
      <c r="B55" t="s">
        <v>167</v>
      </c>
      <c r="C55" t="s">
        <v>168</v>
      </c>
      <c r="D55" t="s">
        <v>794</v>
      </c>
      <c r="E55" t="s">
        <v>1062</v>
      </c>
      <c r="F55">
        <v>931</v>
      </c>
      <c r="G55" t="s">
        <v>1224</v>
      </c>
      <c r="I55" s="2" t="s">
        <v>1083</v>
      </c>
      <c r="J55" s="2">
        <v>238</v>
      </c>
      <c r="K55" s="3" t="s">
        <v>1084</v>
      </c>
      <c r="N55" s="5" t="s">
        <v>1406</v>
      </c>
      <c r="O55" s="5" t="s">
        <v>1789</v>
      </c>
      <c r="P55" t="s">
        <v>1710</v>
      </c>
    </row>
    <row r="56" spans="1:16" x14ac:dyDescent="0.3">
      <c r="A56" t="s">
        <v>169</v>
      </c>
      <c r="B56" t="s">
        <v>170</v>
      </c>
      <c r="C56" t="s">
        <v>171</v>
      </c>
      <c r="D56" t="s">
        <v>795</v>
      </c>
      <c r="E56" t="s">
        <v>1080</v>
      </c>
      <c r="F56">
        <v>978</v>
      </c>
      <c r="G56" t="s">
        <v>1081</v>
      </c>
      <c r="I56" s="2" t="s">
        <v>1085</v>
      </c>
      <c r="J56" s="2">
        <v>826</v>
      </c>
      <c r="K56" s="3" t="s">
        <v>1086</v>
      </c>
      <c r="N56" s="5" t="s">
        <v>1407</v>
      </c>
      <c r="O56" s="5" t="s">
        <v>1809</v>
      </c>
      <c r="P56" t="s">
        <v>1731</v>
      </c>
    </row>
    <row r="57" spans="1:16" x14ac:dyDescent="0.3">
      <c r="A57" t="s">
        <v>172</v>
      </c>
      <c r="B57" t="s">
        <v>173</v>
      </c>
      <c r="C57" t="s">
        <v>174</v>
      </c>
      <c r="D57" t="s">
        <v>796</v>
      </c>
      <c r="E57" t="s">
        <v>1064</v>
      </c>
      <c r="F57">
        <v>203</v>
      </c>
      <c r="G57" t="s">
        <v>1065</v>
      </c>
      <c r="I57" s="2" t="s">
        <v>1087</v>
      </c>
      <c r="J57" s="2">
        <v>981</v>
      </c>
      <c r="K57" s="3" t="s">
        <v>1088</v>
      </c>
      <c r="N57" s="5" t="s">
        <v>1408</v>
      </c>
      <c r="O57" s="5" t="s">
        <v>1774</v>
      </c>
      <c r="P57" t="s">
        <v>1695</v>
      </c>
    </row>
    <row r="58" spans="1:16" x14ac:dyDescent="0.3">
      <c r="A58" t="s">
        <v>721</v>
      </c>
      <c r="B58" t="s">
        <v>156</v>
      </c>
      <c r="C58" t="s">
        <v>157</v>
      </c>
      <c r="D58" t="s">
        <v>790</v>
      </c>
      <c r="E58" t="s">
        <v>1053</v>
      </c>
      <c r="F58">
        <v>976</v>
      </c>
      <c r="G58" t="s">
        <v>1054</v>
      </c>
      <c r="I58" s="2" t="s">
        <v>1227</v>
      </c>
      <c r="J58" s="2">
        <v>0</v>
      </c>
      <c r="K58" s="3" t="s">
        <v>1228</v>
      </c>
      <c r="N58" s="5" t="s">
        <v>1409</v>
      </c>
      <c r="O58" s="5" t="s">
        <v>1772</v>
      </c>
      <c r="P58" t="s">
        <v>1693</v>
      </c>
    </row>
    <row r="59" spans="1:16" x14ac:dyDescent="0.3">
      <c r="A59" t="s">
        <v>175</v>
      </c>
      <c r="B59" t="s">
        <v>176</v>
      </c>
      <c r="C59" t="s">
        <v>177</v>
      </c>
      <c r="D59" t="s">
        <v>797</v>
      </c>
      <c r="E59" t="s">
        <v>1068</v>
      </c>
      <c r="F59">
        <v>208</v>
      </c>
      <c r="G59" t="s">
        <v>1069</v>
      </c>
      <c r="I59" s="2" t="s">
        <v>1089</v>
      </c>
      <c r="J59" s="2">
        <v>936</v>
      </c>
      <c r="K59" s="3" t="s">
        <v>1090</v>
      </c>
      <c r="N59" s="5" t="s">
        <v>1410</v>
      </c>
      <c r="O59" s="5" t="s">
        <v>1827</v>
      </c>
      <c r="P59" t="s">
        <v>1749</v>
      </c>
    </row>
    <row r="60" spans="1:16" x14ac:dyDescent="0.3">
      <c r="A60" t="s">
        <v>178</v>
      </c>
      <c r="B60" t="s">
        <v>179</v>
      </c>
      <c r="C60" t="s">
        <v>180</v>
      </c>
      <c r="D60" t="s">
        <v>798</v>
      </c>
      <c r="E60" t="s">
        <v>1066</v>
      </c>
      <c r="F60">
        <v>262</v>
      </c>
      <c r="G60" t="s">
        <v>1067</v>
      </c>
      <c r="I60" s="2" t="s">
        <v>1091</v>
      </c>
      <c r="J60" s="2">
        <v>292</v>
      </c>
      <c r="K60" s="3" t="s">
        <v>1092</v>
      </c>
      <c r="N60" s="5" t="s">
        <v>1411</v>
      </c>
      <c r="O60" s="5" t="s">
        <v>1817</v>
      </c>
      <c r="P60" t="s">
        <v>1739</v>
      </c>
    </row>
    <row r="61" spans="1:16" x14ac:dyDescent="0.3">
      <c r="A61" t="s">
        <v>181</v>
      </c>
      <c r="B61" t="s">
        <v>182</v>
      </c>
      <c r="C61" t="s">
        <v>183</v>
      </c>
      <c r="D61" t="s">
        <v>799</v>
      </c>
      <c r="E61" t="s">
        <v>1209</v>
      </c>
      <c r="F61">
        <v>951</v>
      </c>
      <c r="G61" t="s">
        <v>1210</v>
      </c>
      <c r="I61" s="2" t="s">
        <v>1093</v>
      </c>
      <c r="J61" s="2">
        <v>270</v>
      </c>
      <c r="K61" s="3" t="s">
        <v>1094</v>
      </c>
      <c r="N61" s="5" t="s">
        <v>1412</v>
      </c>
      <c r="O61" s="5" t="s">
        <v>1814</v>
      </c>
      <c r="P61" t="s">
        <v>1736</v>
      </c>
    </row>
    <row r="62" spans="1:16" x14ac:dyDescent="0.3">
      <c r="A62" t="s">
        <v>184</v>
      </c>
      <c r="B62" t="s">
        <v>185</v>
      </c>
      <c r="C62" t="s">
        <v>186</v>
      </c>
      <c r="D62" t="s">
        <v>800</v>
      </c>
      <c r="E62" t="s">
        <v>1070</v>
      </c>
      <c r="F62">
        <v>214</v>
      </c>
      <c r="G62" t="s">
        <v>1071</v>
      </c>
      <c r="I62" s="2" t="s">
        <v>1095</v>
      </c>
      <c r="J62" s="2">
        <v>324</v>
      </c>
      <c r="K62" s="3" t="s">
        <v>1096</v>
      </c>
      <c r="N62" s="5" t="s">
        <v>1413</v>
      </c>
      <c r="O62" s="5" t="s">
        <v>1776</v>
      </c>
      <c r="P62" t="s">
        <v>1697</v>
      </c>
    </row>
    <row r="63" spans="1:16" x14ac:dyDescent="0.3">
      <c r="A63" t="s">
        <v>187</v>
      </c>
      <c r="B63" t="s">
        <v>188</v>
      </c>
      <c r="C63" t="s">
        <v>189</v>
      </c>
      <c r="D63" t="s">
        <v>801</v>
      </c>
      <c r="E63" t="s">
        <v>1199</v>
      </c>
      <c r="F63">
        <v>840</v>
      </c>
      <c r="G63" t="s">
        <v>1200</v>
      </c>
      <c r="I63" s="2" t="s">
        <v>1097</v>
      </c>
      <c r="J63" s="2">
        <v>320</v>
      </c>
      <c r="K63" s="3" t="s">
        <v>1098</v>
      </c>
      <c r="N63" s="5" t="s">
        <v>1414</v>
      </c>
      <c r="O63" s="5" t="s">
        <v>1813</v>
      </c>
      <c r="P63" t="s">
        <v>1735</v>
      </c>
    </row>
    <row r="64" spans="1:16" x14ac:dyDescent="0.3">
      <c r="A64" t="s">
        <v>190</v>
      </c>
      <c r="B64" t="s">
        <v>191</v>
      </c>
      <c r="C64" t="s">
        <v>192</v>
      </c>
      <c r="D64" t="s">
        <v>802</v>
      </c>
      <c r="E64" t="s">
        <v>1074</v>
      </c>
      <c r="F64">
        <v>818</v>
      </c>
      <c r="G64" t="s">
        <v>1075</v>
      </c>
      <c r="I64" s="2" t="s">
        <v>1099</v>
      </c>
      <c r="J64" s="2">
        <v>328</v>
      </c>
      <c r="K64" s="3" t="s">
        <v>1229</v>
      </c>
      <c r="N64" s="5" t="s">
        <v>1415</v>
      </c>
      <c r="O64" s="5" t="s">
        <v>1800</v>
      </c>
      <c r="P64" t="s">
        <v>1721</v>
      </c>
    </row>
    <row r="65" spans="1:16" x14ac:dyDescent="0.3">
      <c r="A65" t="s">
        <v>193</v>
      </c>
      <c r="B65" t="s">
        <v>194</v>
      </c>
      <c r="C65" t="s">
        <v>195</v>
      </c>
      <c r="D65" t="s">
        <v>803</v>
      </c>
      <c r="E65" t="s">
        <v>1199</v>
      </c>
      <c r="F65">
        <v>840</v>
      </c>
      <c r="G65" t="s">
        <v>1200</v>
      </c>
      <c r="I65" s="2" t="s">
        <v>1100</v>
      </c>
      <c r="J65" s="2">
        <v>344</v>
      </c>
      <c r="K65" s="3" t="s">
        <v>1230</v>
      </c>
      <c r="N65" s="5" t="s">
        <v>1416</v>
      </c>
      <c r="O65" s="5" t="s">
        <v>1812</v>
      </c>
      <c r="P65" t="s">
        <v>1734</v>
      </c>
    </row>
    <row r="66" spans="1:16" x14ac:dyDescent="0.3">
      <c r="A66" t="s">
        <v>196</v>
      </c>
      <c r="B66" t="s">
        <v>197</v>
      </c>
      <c r="C66" t="s">
        <v>198</v>
      </c>
      <c r="D66" t="s">
        <v>804</v>
      </c>
      <c r="E66" t="s">
        <v>1208</v>
      </c>
      <c r="F66">
        <v>950</v>
      </c>
      <c r="G66" t="s">
        <v>1320</v>
      </c>
      <c r="I66" s="2" t="s">
        <v>1101</v>
      </c>
      <c r="J66" s="2">
        <v>340</v>
      </c>
      <c r="K66" s="3" t="s">
        <v>1231</v>
      </c>
      <c r="N66" s="5" t="s">
        <v>1417</v>
      </c>
      <c r="O66" s="5" t="s">
        <v>1811</v>
      </c>
      <c r="P66" t="s">
        <v>1733</v>
      </c>
    </row>
    <row r="67" spans="1:16" x14ac:dyDescent="0.3">
      <c r="A67" t="s">
        <v>199</v>
      </c>
      <c r="B67" t="s">
        <v>200</v>
      </c>
      <c r="C67" t="s">
        <v>201</v>
      </c>
      <c r="D67" t="s">
        <v>805</v>
      </c>
      <c r="E67" t="s">
        <v>1076</v>
      </c>
      <c r="F67">
        <v>232</v>
      </c>
      <c r="G67" t="s">
        <v>1077</v>
      </c>
      <c r="I67" s="2" t="s">
        <v>1102</v>
      </c>
      <c r="J67" s="2">
        <v>191</v>
      </c>
      <c r="K67" s="3" t="s">
        <v>1232</v>
      </c>
      <c r="N67" s="5" t="s">
        <v>1418</v>
      </c>
      <c r="O67" s="5" t="s">
        <v>1767</v>
      </c>
      <c r="P67" t="s">
        <v>1688</v>
      </c>
    </row>
    <row r="68" spans="1:16" x14ac:dyDescent="0.3">
      <c r="A68" t="s">
        <v>202</v>
      </c>
      <c r="B68" t="s">
        <v>203</v>
      </c>
      <c r="C68" t="s">
        <v>204</v>
      </c>
      <c r="D68" t="s">
        <v>806</v>
      </c>
      <c r="E68" t="s">
        <v>1080</v>
      </c>
      <c r="F68">
        <v>978</v>
      </c>
      <c r="G68" t="s">
        <v>1081</v>
      </c>
      <c r="I68" s="2" t="s">
        <v>1103</v>
      </c>
      <c r="J68" s="2">
        <v>332</v>
      </c>
      <c r="K68" s="3" t="s">
        <v>1233</v>
      </c>
      <c r="N68" s="5" t="s">
        <v>1419</v>
      </c>
      <c r="O68" s="5" t="s">
        <v>1768</v>
      </c>
      <c r="P68" t="s">
        <v>1689</v>
      </c>
    </row>
    <row r="69" spans="1:16" x14ac:dyDescent="0.3">
      <c r="A69" t="s">
        <v>734</v>
      </c>
      <c r="B69" t="s">
        <v>619</v>
      </c>
      <c r="C69" t="s">
        <v>620</v>
      </c>
      <c r="D69" t="s">
        <v>948</v>
      </c>
      <c r="E69" t="s">
        <v>1182</v>
      </c>
      <c r="F69">
        <v>748</v>
      </c>
      <c r="G69" t="s">
        <v>1300</v>
      </c>
      <c r="I69" s="2" t="s">
        <v>1104</v>
      </c>
      <c r="J69" s="2">
        <v>348</v>
      </c>
      <c r="K69" s="3" t="s">
        <v>1234</v>
      </c>
      <c r="N69" s="5" t="s">
        <v>1420</v>
      </c>
      <c r="O69" s="5" t="s">
        <v>1779</v>
      </c>
      <c r="P69" t="s">
        <v>1700</v>
      </c>
    </row>
    <row r="70" spans="1:16" x14ac:dyDescent="0.3">
      <c r="A70" t="s">
        <v>205</v>
      </c>
      <c r="B70" t="s">
        <v>206</v>
      </c>
      <c r="C70" t="s">
        <v>207</v>
      </c>
      <c r="D70" t="s">
        <v>807</v>
      </c>
      <c r="E70" t="s">
        <v>1078</v>
      </c>
      <c r="F70">
        <v>230</v>
      </c>
      <c r="G70" t="s">
        <v>1079</v>
      </c>
      <c r="I70" s="2" t="s">
        <v>1105</v>
      </c>
      <c r="J70" s="2">
        <v>360</v>
      </c>
      <c r="K70" s="3" t="s">
        <v>1235</v>
      </c>
      <c r="N70" s="5" t="s">
        <v>1421</v>
      </c>
      <c r="O70" s="5" t="s">
        <v>1777</v>
      </c>
      <c r="P70" t="s">
        <v>1698</v>
      </c>
    </row>
    <row r="71" spans="1:16" x14ac:dyDescent="0.3">
      <c r="A71" t="s">
        <v>725</v>
      </c>
      <c r="B71" t="s">
        <v>208</v>
      </c>
      <c r="C71" t="s">
        <v>209</v>
      </c>
      <c r="D71" t="s">
        <v>808</v>
      </c>
      <c r="E71" t="s">
        <v>1083</v>
      </c>
      <c r="F71">
        <v>238</v>
      </c>
      <c r="G71" t="s">
        <v>1084</v>
      </c>
      <c r="I71" s="2" t="s">
        <v>1106</v>
      </c>
      <c r="J71" s="2">
        <v>376</v>
      </c>
      <c r="K71" s="3" t="s">
        <v>1236</v>
      </c>
      <c r="N71" s="5" t="s">
        <v>1422</v>
      </c>
      <c r="O71" s="5" t="s">
        <v>1823</v>
      </c>
      <c r="P71" t="s">
        <v>1745</v>
      </c>
    </row>
    <row r="72" spans="1:16" x14ac:dyDescent="0.3">
      <c r="A72" t="s">
        <v>210</v>
      </c>
      <c r="B72" t="s">
        <v>211</v>
      </c>
      <c r="C72" t="s">
        <v>212</v>
      </c>
      <c r="D72" t="s">
        <v>809</v>
      </c>
      <c r="E72" t="s">
        <v>1068</v>
      </c>
      <c r="F72">
        <v>208</v>
      </c>
      <c r="G72" t="s">
        <v>1069</v>
      </c>
      <c r="I72" s="2" t="s">
        <v>1237</v>
      </c>
      <c r="J72" s="2">
        <v>0</v>
      </c>
      <c r="K72" s="3" t="s">
        <v>1238</v>
      </c>
      <c r="N72" s="5" t="s">
        <v>1423</v>
      </c>
      <c r="O72" s="5" t="s">
        <v>1781</v>
      </c>
      <c r="P72" t="s">
        <v>1702</v>
      </c>
    </row>
    <row r="73" spans="1:16" x14ac:dyDescent="0.3">
      <c r="A73" t="s">
        <v>213</v>
      </c>
      <c r="B73" t="s">
        <v>214</v>
      </c>
      <c r="C73" t="s">
        <v>215</v>
      </c>
      <c r="D73" t="s">
        <v>810</v>
      </c>
      <c r="E73" t="s">
        <v>1082</v>
      </c>
      <c r="F73">
        <v>242</v>
      </c>
      <c r="G73" t="s">
        <v>1226</v>
      </c>
      <c r="I73" s="2" t="s">
        <v>1107</v>
      </c>
      <c r="J73" s="2">
        <v>356</v>
      </c>
      <c r="K73" s="3" t="s">
        <v>1239</v>
      </c>
      <c r="N73" s="5">
        <v>7103</v>
      </c>
      <c r="O73" s="5" t="s">
        <v>1959</v>
      </c>
      <c r="P73" s="5" t="s">
        <v>1960</v>
      </c>
    </row>
    <row r="74" spans="1:16" x14ac:dyDescent="0.3">
      <c r="A74" t="s">
        <v>216</v>
      </c>
      <c r="B74" t="s">
        <v>217</v>
      </c>
      <c r="C74" t="s">
        <v>218</v>
      </c>
      <c r="D74" t="s">
        <v>811</v>
      </c>
      <c r="E74" t="s">
        <v>1080</v>
      </c>
      <c r="F74">
        <v>978</v>
      </c>
      <c r="G74" t="s">
        <v>1081</v>
      </c>
      <c r="I74" s="2" t="s">
        <v>1108</v>
      </c>
      <c r="J74" s="2">
        <v>368</v>
      </c>
      <c r="K74" s="3" t="s">
        <v>1109</v>
      </c>
      <c r="N74" s="231">
        <v>7202</v>
      </c>
      <c r="O74" t="s">
        <v>1961</v>
      </c>
      <c r="P74" t="s">
        <v>1962</v>
      </c>
    </row>
    <row r="75" spans="1:16" x14ac:dyDescent="0.3">
      <c r="A75" t="s">
        <v>219</v>
      </c>
      <c r="B75" t="s">
        <v>220</v>
      </c>
      <c r="C75" t="s">
        <v>221</v>
      </c>
      <c r="D75" t="s">
        <v>812</v>
      </c>
      <c r="E75" t="s">
        <v>1080</v>
      </c>
      <c r="F75">
        <v>978</v>
      </c>
      <c r="G75" t="s">
        <v>1081</v>
      </c>
      <c r="I75" s="2" t="s">
        <v>1110</v>
      </c>
      <c r="J75" s="2">
        <v>364</v>
      </c>
      <c r="K75" s="3" t="s">
        <v>1240</v>
      </c>
    </row>
    <row r="76" spans="1:16" x14ac:dyDescent="0.3">
      <c r="A76" t="s">
        <v>222</v>
      </c>
      <c r="B76" t="s">
        <v>223</v>
      </c>
      <c r="C76" t="s">
        <v>224</v>
      </c>
      <c r="D76" t="s">
        <v>813</v>
      </c>
      <c r="E76" t="s">
        <v>1080</v>
      </c>
      <c r="F76">
        <v>978</v>
      </c>
      <c r="G76" t="s">
        <v>1081</v>
      </c>
      <c r="I76" s="2" t="s">
        <v>1111</v>
      </c>
      <c r="J76" s="2">
        <v>352</v>
      </c>
      <c r="K76" s="3" t="s">
        <v>1112</v>
      </c>
    </row>
    <row r="77" spans="1:16" x14ac:dyDescent="0.3">
      <c r="A77" t="s">
        <v>225</v>
      </c>
      <c r="B77" t="s">
        <v>226</v>
      </c>
      <c r="C77" t="s">
        <v>227</v>
      </c>
      <c r="D77" t="s">
        <v>814</v>
      </c>
      <c r="E77" t="s">
        <v>1080</v>
      </c>
      <c r="F77">
        <v>978</v>
      </c>
      <c r="G77" t="s">
        <v>1081</v>
      </c>
      <c r="I77" s="2" t="s">
        <v>1241</v>
      </c>
      <c r="J77" s="2">
        <v>0</v>
      </c>
      <c r="K77" s="3" t="s">
        <v>1242</v>
      </c>
    </row>
    <row r="78" spans="1:16" x14ac:dyDescent="0.3">
      <c r="A78" t="s">
        <v>228</v>
      </c>
      <c r="B78" t="s">
        <v>229</v>
      </c>
      <c r="C78" t="s">
        <v>230</v>
      </c>
      <c r="D78" t="s">
        <v>815</v>
      </c>
      <c r="E78" t="s">
        <v>1080</v>
      </c>
      <c r="F78">
        <v>978</v>
      </c>
      <c r="G78" t="s">
        <v>1081</v>
      </c>
      <c r="I78" s="2" t="s">
        <v>1113</v>
      </c>
      <c r="J78" s="2">
        <v>388</v>
      </c>
      <c r="K78" s="3" t="s">
        <v>1243</v>
      </c>
    </row>
    <row r="79" spans="1:16" x14ac:dyDescent="0.3">
      <c r="A79" t="s">
        <v>231</v>
      </c>
      <c r="B79" t="s">
        <v>232</v>
      </c>
      <c r="C79" t="s">
        <v>233</v>
      </c>
      <c r="D79" t="s">
        <v>816</v>
      </c>
      <c r="E79" t="s">
        <v>1208</v>
      </c>
      <c r="F79">
        <v>950</v>
      </c>
      <c r="G79" t="s">
        <v>1320</v>
      </c>
      <c r="I79" s="2" t="s">
        <v>1114</v>
      </c>
      <c r="J79" s="2">
        <v>400</v>
      </c>
      <c r="K79" s="3" t="s">
        <v>1244</v>
      </c>
    </row>
    <row r="80" spans="1:16" x14ac:dyDescent="0.3">
      <c r="A80" t="s">
        <v>234</v>
      </c>
      <c r="B80" t="s">
        <v>235</v>
      </c>
      <c r="C80" t="s">
        <v>236</v>
      </c>
      <c r="D80" t="s">
        <v>817</v>
      </c>
      <c r="E80" t="s">
        <v>1093</v>
      </c>
      <c r="F80">
        <v>270</v>
      </c>
      <c r="G80" t="s">
        <v>1094</v>
      </c>
      <c r="I80" s="2" t="s">
        <v>1115</v>
      </c>
      <c r="J80" s="2">
        <v>392</v>
      </c>
      <c r="K80" s="3" t="s">
        <v>1245</v>
      </c>
    </row>
    <row r="81" spans="1:11" x14ac:dyDescent="0.3">
      <c r="A81" t="s">
        <v>237</v>
      </c>
      <c r="B81" t="s">
        <v>238</v>
      </c>
      <c r="C81" t="s">
        <v>239</v>
      </c>
      <c r="D81" t="s">
        <v>818</v>
      </c>
      <c r="E81" t="s">
        <v>1087</v>
      </c>
      <c r="F81">
        <v>981</v>
      </c>
      <c r="G81" t="s">
        <v>1088</v>
      </c>
      <c r="I81" s="2" t="s">
        <v>1116</v>
      </c>
      <c r="J81" s="2">
        <v>404</v>
      </c>
      <c r="K81" s="3" t="s">
        <v>1246</v>
      </c>
    </row>
    <row r="82" spans="1:11" x14ac:dyDescent="0.3">
      <c r="A82" t="s">
        <v>240</v>
      </c>
      <c r="B82" t="s">
        <v>241</v>
      </c>
      <c r="C82" t="s">
        <v>242</v>
      </c>
      <c r="D82" t="s">
        <v>819</v>
      </c>
      <c r="E82" t="s">
        <v>1080</v>
      </c>
      <c r="F82">
        <v>978</v>
      </c>
      <c r="G82" t="s">
        <v>1081</v>
      </c>
      <c r="I82" s="2" t="s">
        <v>1117</v>
      </c>
      <c r="J82" s="2">
        <v>417</v>
      </c>
      <c r="K82" s="3" t="s">
        <v>1247</v>
      </c>
    </row>
    <row r="83" spans="1:11" x14ac:dyDescent="0.3">
      <c r="A83" t="s">
        <v>243</v>
      </c>
      <c r="B83" t="s">
        <v>244</v>
      </c>
      <c r="C83" t="s">
        <v>245</v>
      </c>
      <c r="D83" t="s">
        <v>820</v>
      </c>
      <c r="E83" t="s">
        <v>1089</v>
      </c>
      <c r="F83">
        <v>936</v>
      </c>
      <c r="G83" t="s">
        <v>1090</v>
      </c>
      <c r="I83" s="2" t="s">
        <v>1118</v>
      </c>
      <c r="J83" s="2">
        <v>116</v>
      </c>
      <c r="K83" s="3" t="s">
        <v>1248</v>
      </c>
    </row>
    <row r="84" spans="1:11" x14ac:dyDescent="0.3">
      <c r="A84" t="s">
        <v>246</v>
      </c>
      <c r="B84" t="s">
        <v>247</v>
      </c>
      <c r="C84" t="s">
        <v>248</v>
      </c>
      <c r="D84" t="s">
        <v>821</v>
      </c>
      <c r="E84" t="s">
        <v>1091</v>
      </c>
      <c r="F84">
        <v>292</v>
      </c>
      <c r="G84" t="s">
        <v>1092</v>
      </c>
      <c r="I84" s="2" t="s">
        <v>1119</v>
      </c>
      <c r="J84" s="2">
        <v>174</v>
      </c>
      <c r="K84" s="3" t="s">
        <v>1249</v>
      </c>
    </row>
    <row r="85" spans="1:11" x14ac:dyDescent="0.3">
      <c r="A85" t="s">
        <v>249</v>
      </c>
      <c r="B85" t="s">
        <v>250</v>
      </c>
      <c r="C85" t="s">
        <v>251</v>
      </c>
      <c r="D85" t="s">
        <v>822</v>
      </c>
      <c r="E85" t="s">
        <v>1080</v>
      </c>
      <c r="F85">
        <v>978</v>
      </c>
      <c r="G85" t="s">
        <v>1081</v>
      </c>
      <c r="I85" s="2" t="s">
        <v>1120</v>
      </c>
      <c r="J85" s="2">
        <v>408</v>
      </c>
      <c r="K85" s="3" t="s">
        <v>1250</v>
      </c>
    </row>
    <row r="86" spans="1:11" x14ac:dyDescent="0.3">
      <c r="A86" t="s">
        <v>252</v>
      </c>
      <c r="B86" t="s">
        <v>253</v>
      </c>
      <c r="C86" t="s">
        <v>254</v>
      </c>
      <c r="D86" t="s">
        <v>823</v>
      </c>
      <c r="E86" t="s">
        <v>1068</v>
      </c>
      <c r="F86">
        <v>208</v>
      </c>
      <c r="G86" t="s">
        <v>1069</v>
      </c>
      <c r="I86" s="2" t="s">
        <v>1121</v>
      </c>
      <c r="J86" s="2">
        <v>410</v>
      </c>
      <c r="K86" s="3" t="s">
        <v>1251</v>
      </c>
    </row>
    <row r="87" spans="1:11" x14ac:dyDescent="0.3">
      <c r="A87" t="s">
        <v>255</v>
      </c>
      <c r="B87" t="s">
        <v>256</v>
      </c>
      <c r="C87" t="s">
        <v>257</v>
      </c>
      <c r="D87" t="s">
        <v>824</v>
      </c>
      <c r="E87" t="s">
        <v>1209</v>
      </c>
      <c r="F87">
        <v>951</v>
      </c>
      <c r="G87" t="s">
        <v>1210</v>
      </c>
      <c r="I87" s="2" t="s">
        <v>1122</v>
      </c>
      <c r="J87" s="2">
        <v>414</v>
      </c>
      <c r="K87" s="3" t="s">
        <v>1252</v>
      </c>
    </row>
    <row r="88" spans="1:11" x14ac:dyDescent="0.3">
      <c r="A88" t="s">
        <v>258</v>
      </c>
      <c r="B88" t="s">
        <v>259</v>
      </c>
      <c r="C88" t="s">
        <v>260</v>
      </c>
      <c r="D88" t="s">
        <v>825</v>
      </c>
      <c r="E88" t="s">
        <v>1080</v>
      </c>
      <c r="F88">
        <v>978</v>
      </c>
      <c r="G88" t="s">
        <v>1081</v>
      </c>
      <c r="I88" s="2" t="s">
        <v>1123</v>
      </c>
      <c r="J88" s="2">
        <v>136</v>
      </c>
      <c r="K88" s="3" t="s">
        <v>1253</v>
      </c>
    </row>
    <row r="89" spans="1:11" x14ac:dyDescent="0.3">
      <c r="A89" t="s">
        <v>261</v>
      </c>
      <c r="B89" t="s">
        <v>262</v>
      </c>
      <c r="C89" t="s">
        <v>263</v>
      </c>
      <c r="D89" t="s">
        <v>826</v>
      </c>
      <c r="E89" t="s">
        <v>1199</v>
      </c>
      <c r="F89">
        <v>840</v>
      </c>
      <c r="G89" t="s">
        <v>1200</v>
      </c>
      <c r="I89" s="2" t="s">
        <v>1124</v>
      </c>
      <c r="J89" s="2">
        <v>398</v>
      </c>
      <c r="K89" s="3" t="s">
        <v>1254</v>
      </c>
    </row>
    <row r="90" spans="1:11" x14ac:dyDescent="0.3">
      <c r="A90" t="s">
        <v>264</v>
      </c>
      <c r="B90" t="s">
        <v>265</v>
      </c>
      <c r="C90" t="s">
        <v>266</v>
      </c>
      <c r="D90" t="s">
        <v>827</v>
      </c>
      <c r="E90" t="s">
        <v>1097</v>
      </c>
      <c r="F90">
        <v>320</v>
      </c>
      <c r="G90" t="s">
        <v>1098</v>
      </c>
      <c r="I90" s="2" t="s">
        <v>1125</v>
      </c>
      <c r="J90" s="2">
        <v>418</v>
      </c>
      <c r="K90" s="3" t="s">
        <v>1255</v>
      </c>
    </row>
    <row r="91" spans="1:11" x14ac:dyDescent="0.3">
      <c r="A91" t="s">
        <v>267</v>
      </c>
      <c r="B91" t="s">
        <v>268</v>
      </c>
      <c r="C91" t="s">
        <v>269</v>
      </c>
      <c r="D91" t="s">
        <v>828</v>
      </c>
      <c r="E91" t="s">
        <v>1227</v>
      </c>
      <c r="F91">
        <v>0</v>
      </c>
      <c r="G91" t="s">
        <v>1228</v>
      </c>
      <c r="I91" s="2" t="s">
        <v>1126</v>
      </c>
      <c r="J91" s="2">
        <v>422</v>
      </c>
      <c r="K91" s="3" t="s">
        <v>1256</v>
      </c>
    </row>
    <row r="92" spans="1:11" x14ac:dyDescent="0.3">
      <c r="A92" t="s">
        <v>270</v>
      </c>
      <c r="B92" t="s">
        <v>271</v>
      </c>
      <c r="C92" t="s">
        <v>272</v>
      </c>
      <c r="D92" t="s">
        <v>829</v>
      </c>
      <c r="E92" t="s">
        <v>1095</v>
      </c>
      <c r="F92">
        <v>324</v>
      </c>
      <c r="G92" t="s">
        <v>1096</v>
      </c>
      <c r="I92" s="2" t="s">
        <v>1127</v>
      </c>
      <c r="J92" s="2">
        <v>144</v>
      </c>
      <c r="K92" s="3" t="s">
        <v>1257</v>
      </c>
    </row>
    <row r="93" spans="1:11" x14ac:dyDescent="0.3">
      <c r="A93" t="s">
        <v>273</v>
      </c>
      <c r="B93" t="s">
        <v>274</v>
      </c>
      <c r="C93" t="s">
        <v>275</v>
      </c>
      <c r="D93" t="s">
        <v>830</v>
      </c>
      <c r="E93" t="s">
        <v>1211</v>
      </c>
      <c r="F93">
        <v>952</v>
      </c>
      <c r="G93" t="s">
        <v>1314</v>
      </c>
      <c r="I93" s="2" t="s">
        <v>1128</v>
      </c>
      <c r="J93" s="2">
        <v>430</v>
      </c>
      <c r="K93" s="3" t="s">
        <v>1258</v>
      </c>
    </row>
    <row r="94" spans="1:11" x14ac:dyDescent="0.3">
      <c r="A94" t="s">
        <v>276</v>
      </c>
      <c r="B94" t="s">
        <v>277</v>
      </c>
      <c r="C94" t="s">
        <v>278</v>
      </c>
      <c r="D94" t="s">
        <v>831</v>
      </c>
      <c r="E94" t="s">
        <v>1099</v>
      </c>
      <c r="F94">
        <v>328</v>
      </c>
      <c r="G94" t="s">
        <v>1229</v>
      </c>
      <c r="I94" s="2" t="s">
        <v>1129</v>
      </c>
      <c r="J94" s="2">
        <v>426</v>
      </c>
      <c r="K94" s="3" t="s">
        <v>1130</v>
      </c>
    </row>
    <row r="95" spans="1:11" x14ac:dyDescent="0.3">
      <c r="A95" t="s">
        <v>279</v>
      </c>
      <c r="B95" t="s">
        <v>280</v>
      </c>
      <c r="C95" t="s">
        <v>281</v>
      </c>
      <c r="D95" t="s">
        <v>832</v>
      </c>
      <c r="E95" t="s">
        <v>1103</v>
      </c>
      <c r="F95">
        <v>332</v>
      </c>
      <c r="G95" t="s">
        <v>1233</v>
      </c>
      <c r="I95" s="2" t="s">
        <v>1131</v>
      </c>
      <c r="J95" s="2">
        <v>434</v>
      </c>
      <c r="K95" s="3" t="s">
        <v>1259</v>
      </c>
    </row>
    <row r="96" spans="1:11" x14ac:dyDescent="0.3">
      <c r="A96" t="s">
        <v>282</v>
      </c>
      <c r="B96" t="s">
        <v>283</v>
      </c>
      <c r="C96" t="s">
        <v>284</v>
      </c>
      <c r="D96" t="s">
        <v>833</v>
      </c>
      <c r="I96" s="2" t="s">
        <v>1132</v>
      </c>
      <c r="J96" s="2">
        <v>504</v>
      </c>
      <c r="K96" s="3" t="s">
        <v>1260</v>
      </c>
    </row>
    <row r="97" spans="1:11" x14ac:dyDescent="0.3">
      <c r="A97" t="s">
        <v>287</v>
      </c>
      <c r="B97" t="s">
        <v>288</v>
      </c>
      <c r="C97" t="s">
        <v>289</v>
      </c>
      <c r="D97" t="s">
        <v>835</v>
      </c>
      <c r="E97" t="s">
        <v>1101</v>
      </c>
      <c r="F97">
        <v>340</v>
      </c>
      <c r="G97" t="s">
        <v>1231</v>
      </c>
      <c r="I97" s="2" t="s">
        <v>1133</v>
      </c>
      <c r="J97" s="2">
        <v>498</v>
      </c>
      <c r="K97" s="3" t="s">
        <v>1261</v>
      </c>
    </row>
    <row r="98" spans="1:11" x14ac:dyDescent="0.3">
      <c r="A98" t="s">
        <v>718</v>
      </c>
      <c r="B98" t="s">
        <v>138</v>
      </c>
      <c r="C98" t="s">
        <v>139</v>
      </c>
      <c r="D98" t="s">
        <v>783</v>
      </c>
      <c r="E98" t="s">
        <v>1100</v>
      </c>
      <c r="F98">
        <v>344</v>
      </c>
      <c r="G98" t="s">
        <v>1230</v>
      </c>
      <c r="I98" s="2" t="s">
        <v>1134</v>
      </c>
      <c r="J98" s="2">
        <v>969</v>
      </c>
      <c r="K98" s="3" t="s">
        <v>1262</v>
      </c>
    </row>
    <row r="99" spans="1:11" x14ac:dyDescent="0.3">
      <c r="A99" t="s">
        <v>290</v>
      </c>
      <c r="B99" t="s">
        <v>291</v>
      </c>
      <c r="C99" t="s">
        <v>292</v>
      </c>
      <c r="D99" t="s">
        <v>836</v>
      </c>
      <c r="E99" t="s">
        <v>1104</v>
      </c>
      <c r="F99">
        <v>348</v>
      </c>
      <c r="G99" t="s">
        <v>1234</v>
      </c>
      <c r="I99" s="2" t="s">
        <v>379</v>
      </c>
      <c r="J99" s="2">
        <v>807</v>
      </c>
      <c r="K99" s="3" t="s">
        <v>1135</v>
      </c>
    </row>
    <row r="100" spans="1:11" x14ac:dyDescent="0.3">
      <c r="A100" t="s">
        <v>293</v>
      </c>
      <c r="B100" t="s">
        <v>294</v>
      </c>
      <c r="C100" t="s">
        <v>295</v>
      </c>
      <c r="D100" t="s">
        <v>837</v>
      </c>
      <c r="E100" t="s">
        <v>1111</v>
      </c>
      <c r="F100">
        <v>352</v>
      </c>
      <c r="G100" t="s">
        <v>1112</v>
      </c>
      <c r="I100" s="2" t="s">
        <v>1136</v>
      </c>
      <c r="J100" s="2">
        <v>104</v>
      </c>
      <c r="K100" s="3" t="s">
        <v>1263</v>
      </c>
    </row>
    <row r="101" spans="1:11" x14ac:dyDescent="0.3">
      <c r="A101" t="s">
        <v>296</v>
      </c>
      <c r="B101" t="s">
        <v>297</v>
      </c>
      <c r="C101" t="s">
        <v>298</v>
      </c>
      <c r="D101" t="s">
        <v>838</v>
      </c>
      <c r="E101" t="s">
        <v>1107</v>
      </c>
      <c r="F101">
        <v>356</v>
      </c>
      <c r="G101" t="s">
        <v>1239</v>
      </c>
      <c r="I101" s="2" t="s">
        <v>1137</v>
      </c>
      <c r="J101" s="2">
        <v>496</v>
      </c>
      <c r="K101" s="3" t="s">
        <v>1264</v>
      </c>
    </row>
    <row r="102" spans="1:11" x14ac:dyDescent="0.3">
      <c r="A102" t="s">
        <v>299</v>
      </c>
      <c r="B102" t="s">
        <v>300</v>
      </c>
      <c r="C102" t="s">
        <v>301</v>
      </c>
      <c r="D102" t="s">
        <v>839</v>
      </c>
      <c r="E102" t="s">
        <v>1105</v>
      </c>
      <c r="F102">
        <v>360</v>
      </c>
      <c r="G102" t="s">
        <v>1235</v>
      </c>
      <c r="I102" s="2" t="s">
        <v>1138</v>
      </c>
      <c r="J102" s="2">
        <v>446</v>
      </c>
      <c r="K102" s="3" t="s">
        <v>1321</v>
      </c>
    </row>
    <row r="103" spans="1:11" x14ac:dyDescent="0.3">
      <c r="A103" t="s">
        <v>727</v>
      </c>
      <c r="B103" t="s">
        <v>302</v>
      </c>
      <c r="C103" t="s">
        <v>303</v>
      </c>
      <c r="D103" t="s">
        <v>840</v>
      </c>
      <c r="E103" t="s">
        <v>1110</v>
      </c>
      <c r="F103">
        <v>364</v>
      </c>
      <c r="G103" t="s">
        <v>1240</v>
      </c>
      <c r="I103" s="2" t="s">
        <v>1265</v>
      </c>
      <c r="J103" s="2">
        <v>478</v>
      </c>
      <c r="K103" s="3" t="s">
        <v>1266</v>
      </c>
    </row>
    <row r="104" spans="1:11" x14ac:dyDescent="0.3">
      <c r="A104" t="s">
        <v>304</v>
      </c>
      <c r="B104" t="s">
        <v>305</v>
      </c>
      <c r="C104" t="s">
        <v>306</v>
      </c>
      <c r="D104" t="s">
        <v>841</v>
      </c>
      <c r="E104" t="s">
        <v>1108</v>
      </c>
      <c r="F104">
        <v>368</v>
      </c>
      <c r="G104" t="s">
        <v>1109</v>
      </c>
      <c r="I104" s="2" t="s">
        <v>1139</v>
      </c>
      <c r="J104" s="2">
        <v>480</v>
      </c>
      <c r="K104" s="3" t="s">
        <v>1267</v>
      </c>
    </row>
    <row r="105" spans="1:11" x14ac:dyDescent="0.3">
      <c r="A105" t="s">
        <v>307</v>
      </c>
      <c r="B105" t="s">
        <v>308</v>
      </c>
      <c r="C105" t="s">
        <v>309</v>
      </c>
      <c r="D105" t="s">
        <v>842</v>
      </c>
      <c r="E105" t="s">
        <v>1080</v>
      </c>
      <c r="F105">
        <v>978</v>
      </c>
      <c r="G105" t="s">
        <v>1081</v>
      </c>
      <c r="I105" s="2" t="s">
        <v>1140</v>
      </c>
      <c r="J105" s="2">
        <v>462</v>
      </c>
      <c r="K105" s="3" t="s">
        <v>1268</v>
      </c>
    </row>
    <row r="106" spans="1:11" x14ac:dyDescent="0.3">
      <c r="A106" t="s">
        <v>310</v>
      </c>
      <c r="B106" t="s">
        <v>311</v>
      </c>
      <c r="C106" t="s">
        <v>312</v>
      </c>
      <c r="D106" t="s">
        <v>843</v>
      </c>
      <c r="E106" t="s">
        <v>1237</v>
      </c>
      <c r="F106">
        <v>0</v>
      </c>
      <c r="G106" t="s">
        <v>1238</v>
      </c>
      <c r="I106" s="2" t="s">
        <v>1141</v>
      </c>
      <c r="J106" s="2">
        <v>454</v>
      </c>
      <c r="K106" s="3" t="s">
        <v>1142</v>
      </c>
    </row>
    <row r="107" spans="1:11" x14ac:dyDescent="0.3">
      <c r="A107" t="s">
        <v>313</v>
      </c>
      <c r="B107" t="s">
        <v>314</v>
      </c>
      <c r="C107" t="s">
        <v>315</v>
      </c>
      <c r="D107" t="s">
        <v>844</v>
      </c>
      <c r="E107" t="s">
        <v>1106</v>
      </c>
      <c r="F107">
        <v>376</v>
      </c>
      <c r="G107" t="s">
        <v>1236</v>
      </c>
      <c r="I107" s="2" t="s">
        <v>1143</v>
      </c>
      <c r="J107" s="2">
        <v>484</v>
      </c>
      <c r="K107" s="3" t="s">
        <v>1269</v>
      </c>
    </row>
    <row r="108" spans="1:11" x14ac:dyDescent="0.3">
      <c r="A108" t="s">
        <v>316</v>
      </c>
      <c r="B108" t="s">
        <v>317</v>
      </c>
      <c r="C108" t="s">
        <v>318</v>
      </c>
      <c r="D108" t="s">
        <v>845</v>
      </c>
      <c r="E108" t="s">
        <v>1080</v>
      </c>
      <c r="F108">
        <v>978</v>
      </c>
      <c r="G108" t="s">
        <v>1081</v>
      </c>
      <c r="I108" s="2" t="s">
        <v>1144</v>
      </c>
      <c r="J108" s="2">
        <v>458</v>
      </c>
      <c r="K108" s="3" t="s">
        <v>1270</v>
      </c>
    </row>
    <row r="109" spans="1:11" x14ac:dyDescent="0.3">
      <c r="A109" t="s">
        <v>319</v>
      </c>
      <c r="B109" t="s">
        <v>320</v>
      </c>
      <c r="C109" t="s">
        <v>321</v>
      </c>
      <c r="D109" t="s">
        <v>846</v>
      </c>
      <c r="E109" t="s">
        <v>1113</v>
      </c>
      <c r="F109">
        <v>388</v>
      </c>
      <c r="G109" t="s">
        <v>1243</v>
      </c>
      <c r="I109" s="2" t="s">
        <v>1145</v>
      </c>
      <c r="J109" s="2">
        <v>943</v>
      </c>
      <c r="K109" s="3" t="s">
        <v>1271</v>
      </c>
    </row>
    <row r="110" spans="1:11" x14ac:dyDescent="0.3">
      <c r="A110" t="s">
        <v>322</v>
      </c>
      <c r="B110" t="s">
        <v>323</v>
      </c>
      <c r="C110" t="s">
        <v>324</v>
      </c>
      <c r="D110" t="s">
        <v>847</v>
      </c>
      <c r="E110" t="s">
        <v>1115</v>
      </c>
      <c r="F110">
        <v>392</v>
      </c>
      <c r="G110" t="s">
        <v>1245</v>
      </c>
      <c r="I110" s="2" t="s">
        <v>1146</v>
      </c>
      <c r="J110" s="2">
        <v>516</v>
      </c>
      <c r="K110" s="3" t="s">
        <v>1272</v>
      </c>
    </row>
    <row r="111" spans="1:11" x14ac:dyDescent="0.3">
      <c r="A111" t="s">
        <v>325</v>
      </c>
      <c r="B111" t="s">
        <v>326</v>
      </c>
      <c r="C111" t="s">
        <v>327</v>
      </c>
      <c r="D111" t="s">
        <v>848</v>
      </c>
      <c r="E111" t="s">
        <v>1241</v>
      </c>
      <c r="F111">
        <v>0</v>
      </c>
      <c r="G111" t="s">
        <v>1242</v>
      </c>
      <c r="I111" s="2" t="s">
        <v>1147</v>
      </c>
      <c r="J111" s="2">
        <v>566</v>
      </c>
      <c r="K111" s="3" t="s">
        <v>1273</v>
      </c>
    </row>
    <row r="112" spans="1:11" x14ac:dyDescent="0.3">
      <c r="A112" t="s">
        <v>328</v>
      </c>
      <c r="B112" t="s">
        <v>329</v>
      </c>
      <c r="C112" t="s">
        <v>330</v>
      </c>
      <c r="D112" t="s">
        <v>849</v>
      </c>
      <c r="E112" t="s">
        <v>1114</v>
      </c>
      <c r="F112">
        <v>400</v>
      </c>
      <c r="G112" t="s">
        <v>1244</v>
      </c>
      <c r="I112" s="2" t="s">
        <v>1148</v>
      </c>
      <c r="J112" s="2">
        <v>558</v>
      </c>
      <c r="K112" s="3" t="s">
        <v>1274</v>
      </c>
    </row>
    <row r="113" spans="1:11" x14ac:dyDescent="0.3">
      <c r="A113" t="s">
        <v>331</v>
      </c>
      <c r="B113" t="s">
        <v>332</v>
      </c>
      <c r="C113" t="s">
        <v>333</v>
      </c>
      <c r="D113" t="s">
        <v>850</v>
      </c>
      <c r="E113" t="s">
        <v>1124</v>
      </c>
      <c r="F113">
        <v>398</v>
      </c>
      <c r="G113" t="s">
        <v>1254</v>
      </c>
      <c r="I113" s="2" t="s">
        <v>1149</v>
      </c>
      <c r="J113" s="2">
        <v>578</v>
      </c>
      <c r="K113" s="3" t="s">
        <v>1275</v>
      </c>
    </row>
    <row r="114" spans="1:11" x14ac:dyDescent="0.3">
      <c r="A114" t="s">
        <v>334</v>
      </c>
      <c r="B114" t="s">
        <v>335</v>
      </c>
      <c r="C114" t="s">
        <v>336</v>
      </c>
      <c r="D114" t="s">
        <v>851</v>
      </c>
      <c r="E114" t="s">
        <v>1116</v>
      </c>
      <c r="F114">
        <v>404</v>
      </c>
      <c r="G114" t="s">
        <v>1246</v>
      </c>
      <c r="I114" s="2" t="s">
        <v>1150</v>
      </c>
      <c r="J114" s="2">
        <v>524</v>
      </c>
      <c r="K114" s="3" t="s">
        <v>1276</v>
      </c>
    </row>
    <row r="115" spans="1:11" x14ac:dyDescent="0.3">
      <c r="A115" t="s">
        <v>337</v>
      </c>
      <c r="B115" t="s">
        <v>338</v>
      </c>
      <c r="C115" t="s">
        <v>339</v>
      </c>
      <c r="D115" t="s">
        <v>852</v>
      </c>
      <c r="I115" s="2" t="s">
        <v>1151</v>
      </c>
      <c r="J115" s="2">
        <v>554</v>
      </c>
      <c r="K115" s="3" t="s">
        <v>1277</v>
      </c>
    </row>
    <row r="116" spans="1:11" x14ac:dyDescent="0.3">
      <c r="A116" t="s">
        <v>340</v>
      </c>
      <c r="B116" t="s">
        <v>341</v>
      </c>
      <c r="C116" t="s">
        <v>342</v>
      </c>
      <c r="D116" t="s">
        <v>853</v>
      </c>
      <c r="E116" t="s">
        <v>1120</v>
      </c>
      <c r="F116">
        <v>408</v>
      </c>
      <c r="G116" t="s">
        <v>1250</v>
      </c>
      <c r="I116" s="2" t="s">
        <v>1152</v>
      </c>
      <c r="J116" s="2">
        <v>512</v>
      </c>
      <c r="K116" s="3" t="s">
        <v>1278</v>
      </c>
    </row>
    <row r="117" spans="1:11" x14ac:dyDescent="0.3">
      <c r="A117" t="s">
        <v>343</v>
      </c>
      <c r="B117" t="s">
        <v>344</v>
      </c>
      <c r="C117" t="s">
        <v>345</v>
      </c>
      <c r="D117" t="s">
        <v>854</v>
      </c>
      <c r="E117" t="s">
        <v>1121</v>
      </c>
      <c r="F117">
        <v>410</v>
      </c>
      <c r="G117" t="s">
        <v>1251</v>
      </c>
      <c r="I117" s="2" t="s">
        <v>1153</v>
      </c>
      <c r="J117" s="2">
        <v>590</v>
      </c>
      <c r="K117" s="3" t="s">
        <v>1154</v>
      </c>
    </row>
    <row r="118" spans="1:11" x14ac:dyDescent="0.3">
      <c r="A118" t="s">
        <v>1322</v>
      </c>
      <c r="B118" t="s">
        <v>1323</v>
      </c>
      <c r="C118" t="s">
        <v>1324</v>
      </c>
      <c r="D118" t="s">
        <v>1218</v>
      </c>
      <c r="E118" t="s">
        <v>1080</v>
      </c>
      <c r="F118">
        <v>978</v>
      </c>
      <c r="G118" t="s">
        <v>1081</v>
      </c>
      <c r="I118" s="2" t="s">
        <v>1155</v>
      </c>
      <c r="J118" s="2">
        <v>604</v>
      </c>
      <c r="K118" s="3" t="s">
        <v>1156</v>
      </c>
    </row>
    <row r="119" spans="1:11" x14ac:dyDescent="0.3">
      <c r="A119" t="s">
        <v>346</v>
      </c>
      <c r="B119" t="s">
        <v>347</v>
      </c>
      <c r="C119" t="s">
        <v>348</v>
      </c>
      <c r="D119" t="s">
        <v>855</v>
      </c>
      <c r="E119" t="s">
        <v>1122</v>
      </c>
      <c r="F119">
        <v>414</v>
      </c>
      <c r="G119" t="s">
        <v>1252</v>
      </c>
      <c r="I119" s="2" t="s">
        <v>1157</v>
      </c>
      <c r="J119" s="2">
        <v>598</v>
      </c>
      <c r="K119" s="3" t="s">
        <v>1279</v>
      </c>
    </row>
    <row r="120" spans="1:11" x14ac:dyDescent="0.3">
      <c r="A120" t="s">
        <v>728</v>
      </c>
      <c r="B120" t="s">
        <v>349</v>
      </c>
      <c r="C120" t="s">
        <v>350</v>
      </c>
      <c r="D120" t="s">
        <v>856</v>
      </c>
      <c r="E120" t="s">
        <v>1117</v>
      </c>
      <c r="F120">
        <v>417</v>
      </c>
      <c r="G120" t="s">
        <v>1247</v>
      </c>
      <c r="I120" s="2" t="s">
        <v>1158</v>
      </c>
      <c r="J120" s="2">
        <v>608</v>
      </c>
      <c r="K120" s="3" t="s">
        <v>1280</v>
      </c>
    </row>
    <row r="121" spans="1:11" x14ac:dyDescent="0.3">
      <c r="A121" t="s">
        <v>351</v>
      </c>
      <c r="B121" t="s">
        <v>352</v>
      </c>
      <c r="C121" t="s">
        <v>353</v>
      </c>
      <c r="D121" t="s">
        <v>857</v>
      </c>
      <c r="E121" t="s">
        <v>1125</v>
      </c>
      <c r="F121">
        <v>418</v>
      </c>
      <c r="G121" t="s">
        <v>1255</v>
      </c>
      <c r="I121" s="2" t="s">
        <v>1159</v>
      </c>
      <c r="J121" s="2">
        <v>586</v>
      </c>
      <c r="K121" s="3" t="s">
        <v>1281</v>
      </c>
    </row>
    <row r="122" spans="1:11" x14ac:dyDescent="0.3">
      <c r="A122" t="s">
        <v>354</v>
      </c>
      <c r="B122" t="s">
        <v>355</v>
      </c>
      <c r="C122" t="s">
        <v>356</v>
      </c>
      <c r="D122" t="s">
        <v>858</v>
      </c>
      <c r="E122" t="s">
        <v>1080</v>
      </c>
      <c r="F122">
        <v>978</v>
      </c>
      <c r="G122" t="s">
        <v>1081</v>
      </c>
      <c r="I122" s="2" t="s">
        <v>1160</v>
      </c>
      <c r="J122" s="2">
        <v>985</v>
      </c>
      <c r="K122" s="3" t="s">
        <v>1282</v>
      </c>
    </row>
    <row r="123" spans="1:11" x14ac:dyDescent="0.3">
      <c r="A123" t="s">
        <v>357</v>
      </c>
      <c r="B123" t="s">
        <v>358</v>
      </c>
      <c r="C123" t="s">
        <v>359</v>
      </c>
      <c r="D123" t="s">
        <v>859</v>
      </c>
      <c r="E123" t="s">
        <v>1126</v>
      </c>
      <c r="F123">
        <v>422</v>
      </c>
      <c r="G123" t="s">
        <v>1256</v>
      </c>
      <c r="I123" s="2" t="s">
        <v>1161</v>
      </c>
      <c r="J123" s="2">
        <v>600</v>
      </c>
      <c r="K123" s="3" t="s">
        <v>1162</v>
      </c>
    </row>
    <row r="124" spans="1:11" x14ac:dyDescent="0.3">
      <c r="A124" t="s">
        <v>360</v>
      </c>
      <c r="B124" t="s">
        <v>361</v>
      </c>
      <c r="C124" t="s">
        <v>362</v>
      </c>
      <c r="D124" t="s">
        <v>860</v>
      </c>
      <c r="E124" t="s">
        <v>1129</v>
      </c>
      <c r="F124">
        <v>426</v>
      </c>
      <c r="G124" t="s">
        <v>1130</v>
      </c>
      <c r="I124" s="2" t="s">
        <v>1163</v>
      </c>
      <c r="J124" s="2">
        <v>634</v>
      </c>
      <c r="K124" s="3" t="s">
        <v>1283</v>
      </c>
    </row>
    <row r="125" spans="1:11" x14ac:dyDescent="0.3">
      <c r="A125" t="s">
        <v>363</v>
      </c>
      <c r="B125" t="s">
        <v>364</v>
      </c>
      <c r="C125" t="s">
        <v>365</v>
      </c>
      <c r="D125" t="s">
        <v>861</v>
      </c>
      <c r="E125" t="s">
        <v>1128</v>
      </c>
      <c r="F125">
        <v>430</v>
      </c>
      <c r="G125" t="s">
        <v>1258</v>
      </c>
      <c r="I125" s="2" t="s">
        <v>1164</v>
      </c>
      <c r="J125" s="2">
        <v>946</v>
      </c>
      <c r="K125" s="3" t="s">
        <v>1284</v>
      </c>
    </row>
    <row r="126" spans="1:11" x14ac:dyDescent="0.3">
      <c r="A126" t="s">
        <v>366</v>
      </c>
      <c r="B126" t="s">
        <v>367</v>
      </c>
      <c r="C126" t="s">
        <v>368</v>
      </c>
      <c r="D126" t="s">
        <v>862</v>
      </c>
      <c r="E126" t="s">
        <v>1131</v>
      </c>
      <c r="F126">
        <v>434</v>
      </c>
      <c r="G126" t="s">
        <v>1259</v>
      </c>
      <c r="I126" s="2" t="s">
        <v>1165</v>
      </c>
      <c r="J126" s="2">
        <v>941</v>
      </c>
      <c r="K126" s="3" t="s">
        <v>1285</v>
      </c>
    </row>
    <row r="127" spans="1:11" x14ac:dyDescent="0.3">
      <c r="A127" t="s">
        <v>369</v>
      </c>
      <c r="B127" t="s">
        <v>370</v>
      </c>
      <c r="C127" t="s">
        <v>371</v>
      </c>
      <c r="D127" t="s">
        <v>863</v>
      </c>
      <c r="E127" t="s">
        <v>1055</v>
      </c>
      <c r="F127">
        <v>756</v>
      </c>
      <c r="G127" t="s">
        <v>1056</v>
      </c>
      <c r="I127" s="2" t="s">
        <v>1166</v>
      </c>
      <c r="J127" s="2">
        <v>643</v>
      </c>
      <c r="K127" s="3" t="s">
        <v>1286</v>
      </c>
    </row>
    <row r="128" spans="1:11" x14ac:dyDescent="0.3">
      <c r="A128" t="s">
        <v>372</v>
      </c>
      <c r="B128" t="s">
        <v>373</v>
      </c>
      <c r="C128" t="s">
        <v>374</v>
      </c>
      <c r="D128" t="s">
        <v>864</v>
      </c>
      <c r="E128" t="s">
        <v>1080</v>
      </c>
      <c r="F128">
        <v>978</v>
      </c>
      <c r="G128" t="s">
        <v>1081</v>
      </c>
      <c r="I128" s="2" t="s">
        <v>1167</v>
      </c>
      <c r="J128" s="2">
        <v>646</v>
      </c>
      <c r="K128" s="3" t="s">
        <v>1287</v>
      </c>
    </row>
    <row r="129" spans="1:11" x14ac:dyDescent="0.3">
      <c r="A129" t="s">
        <v>375</v>
      </c>
      <c r="B129" t="s">
        <v>376</v>
      </c>
      <c r="C129" t="s">
        <v>377</v>
      </c>
      <c r="D129" t="s">
        <v>865</v>
      </c>
      <c r="E129" t="s">
        <v>1080</v>
      </c>
      <c r="F129">
        <v>978</v>
      </c>
      <c r="G129" t="s">
        <v>1081</v>
      </c>
      <c r="I129" s="2" t="s">
        <v>1168</v>
      </c>
      <c r="J129" s="2">
        <v>682</v>
      </c>
      <c r="K129" s="3" t="s">
        <v>1288</v>
      </c>
    </row>
    <row r="130" spans="1:11" x14ac:dyDescent="0.3">
      <c r="A130" t="s">
        <v>719</v>
      </c>
      <c r="B130" t="s">
        <v>140</v>
      </c>
      <c r="C130" t="s">
        <v>141</v>
      </c>
      <c r="D130" t="s">
        <v>784</v>
      </c>
      <c r="E130" t="s">
        <v>1138</v>
      </c>
      <c r="F130">
        <v>446</v>
      </c>
      <c r="G130" t="s">
        <v>1321</v>
      </c>
      <c r="I130" s="2" t="s">
        <v>1169</v>
      </c>
      <c r="J130" s="2">
        <v>90</v>
      </c>
      <c r="K130" s="3" t="s">
        <v>1289</v>
      </c>
    </row>
    <row r="131" spans="1:11" x14ac:dyDescent="0.3">
      <c r="A131" t="s">
        <v>729</v>
      </c>
      <c r="B131" t="s">
        <v>378</v>
      </c>
      <c r="C131" t="s">
        <v>379</v>
      </c>
      <c r="D131" t="s">
        <v>866</v>
      </c>
      <c r="E131" t="s">
        <v>379</v>
      </c>
      <c r="F131">
        <v>807</v>
      </c>
      <c r="G131" t="s">
        <v>1135</v>
      </c>
      <c r="I131" s="2" t="s">
        <v>1170</v>
      </c>
      <c r="J131" s="2">
        <v>690</v>
      </c>
      <c r="K131" s="3" t="s">
        <v>1290</v>
      </c>
    </row>
    <row r="132" spans="1:11" x14ac:dyDescent="0.3">
      <c r="A132" t="s">
        <v>380</v>
      </c>
      <c r="B132" t="s">
        <v>381</v>
      </c>
      <c r="C132" t="s">
        <v>382</v>
      </c>
      <c r="D132" t="s">
        <v>867</v>
      </c>
      <c r="E132" t="s">
        <v>1134</v>
      </c>
      <c r="F132">
        <v>969</v>
      </c>
      <c r="G132" t="s">
        <v>1262</v>
      </c>
      <c r="I132" s="2" t="s">
        <v>1171</v>
      </c>
      <c r="J132" s="2">
        <v>938</v>
      </c>
      <c r="K132" s="3" t="s">
        <v>1291</v>
      </c>
    </row>
    <row r="133" spans="1:11" x14ac:dyDescent="0.3">
      <c r="A133" t="s">
        <v>383</v>
      </c>
      <c r="B133" t="s">
        <v>384</v>
      </c>
      <c r="C133" t="s">
        <v>385</v>
      </c>
      <c r="D133" t="s">
        <v>868</v>
      </c>
      <c r="E133" t="s">
        <v>1141</v>
      </c>
      <c r="F133">
        <v>454</v>
      </c>
      <c r="G133" t="s">
        <v>1142</v>
      </c>
      <c r="I133" s="2" t="s">
        <v>1172</v>
      </c>
      <c r="J133" s="2">
        <v>752</v>
      </c>
      <c r="K133" s="3" t="s">
        <v>1292</v>
      </c>
    </row>
    <row r="134" spans="1:11" x14ac:dyDescent="0.3">
      <c r="A134" t="s">
        <v>386</v>
      </c>
      <c r="B134" t="s">
        <v>387</v>
      </c>
      <c r="C134" t="s">
        <v>388</v>
      </c>
      <c r="D134" t="s">
        <v>869</v>
      </c>
      <c r="E134" t="s">
        <v>1144</v>
      </c>
      <c r="F134">
        <v>458</v>
      </c>
      <c r="G134" t="s">
        <v>1270</v>
      </c>
      <c r="I134" s="2" t="s">
        <v>1173</v>
      </c>
      <c r="J134" s="2">
        <v>702</v>
      </c>
      <c r="K134" s="3" t="s">
        <v>1293</v>
      </c>
    </row>
    <row r="135" spans="1:11" x14ac:dyDescent="0.3">
      <c r="A135" t="s">
        <v>389</v>
      </c>
      <c r="B135" t="s">
        <v>390</v>
      </c>
      <c r="C135" t="s">
        <v>391</v>
      </c>
      <c r="D135" t="s">
        <v>870</v>
      </c>
      <c r="E135" t="s">
        <v>1140</v>
      </c>
      <c r="F135">
        <v>462</v>
      </c>
      <c r="G135" t="s">
        <v>1268</v>
      </c>
      <c r="I135" s="2" t="s">
        <v>1174</v>
      </c>
      <c r="J135" s="2">
        <v>654</v>
      </c>
      <c r="K135" s="3" t="s">
        <v>1294</v>
      </c>
    </row>
    <row r="136" spans="1:11" x14ac:dyDescent="0.3">
      <c r="A136" t="s">
        <v>392</v>
      </c>
      <c r="B136" t="s">
        <v>393</v>
      </c>
      <c r="C136" t="s">
        <v>394</v>
      </c>
      <c r="D136" t="s">
        <v>871</v>
      </c>
      <c r="E136" t="s">
        <v>1211</v>
      </c>
      <c r="F136">
        <v>952</v>
      </c>
      <c r="G136" t="s">
        <v>1314</v>
      </c>
      <c r="I136" s="2" t="s">
        <v>1175</v>
      </c>
      <c r="J136" s="2">
        <v>694</v>
      </c>
      <c r="K136" s="3" t="s">
        <v>1176</v>
      </c>
    </row>
    <row r="137" spans="1:11" x14ac:dyDescent="0.3">
      <c r="A137" t="s">
        <v>395</v>
      </c>
      <c r="B137" t="s">
        <v>396</v>
      </c>
      <c r="C137" t="s">
        <v>397</v>
      </c>
      <c r="D137" t="s">
        <v>872</v>
      </c>
      <c r="E137" t="s">
        <v>1080</v>
      </c>
      <c r="F137">
        <v>978</v>
      </c>
      <c r="G137" t="s">
        <v>1081</v>
      </c>
      <c r="I137" s="2" t="s">
        <v>1177</v>
      </c>
      <c r="J137" s="2">
        <v>706</v>
      </c>
      <c r="K137" s="3" t="s">
        <v>1295</v>
      </c>
    </row>
    <row r="138" spans="1:11" x14ac:dyDescent="0.3">
      <c r="A138" t="s">
        <v>398</v>
      </c>
      <c r="B138" t="s">
        <v>399</v>
      </c>
      <c r="C138" t="s">
        <v>400</v>
      </c>
      <c r="D138" t="s">
        <v>873</v>
      </c>
      <c r="E138" t="s">
        <v>1199</v>
      </c>
      <c r="F138">
        <v>840</v>
      </c>
      <c r="G138" t="s">
        <v>1200</v>
      </c>
      <c r="I138" s="2" t="s">
        <v>1178</v>
      </c>
      <c r="J138" s="2">
        <v>968</v>
      </c>
      <c r="K138" s="3" t="s">
        <v>1179</v>
      </c>
    </row>
    <row r="139" spans="1:11" x14ac:dyDescent="0.3">
      <c r="A139" t="s">
        <v>401</v>
      </c>
      <c r="B139" t="s">
        <v>402</v>
      </c>
      <c r="C139" t="s">
        <v>403</v>
      </c>
      <c r="D139" t="s">
        <v>874</v>
      </c>
      <c r="E139" t="s">
        <v>1080</v>
      </c>
      <c r="F139">
        <v>978</v>
      </c>
      <c r="G139" t="s">
        <v>1081</v>
      </c>
      <c r="I139" s="2" t="s">
        <v>1180</v>
      </c>
      <c r="J139" s="2">
        <v>728</v>
      </c>
      <c r="K139" s="3" t="s">
        <v>1296</v>
      </c>
    </row>
    <row r="140" spans="1:11" x14ac:dyDescent="0.3">
      <c r="A140" t="s">
        <v>404</v>
      </c>
      <c r="B140" t="s">
        <v>405</v>
      </c>
      <c r="C140" t="s">
        <v>406</v>
      </c>
      <c r="D140" t="s">
        <v>875</v>
      </c>
      <c r="E140" t="s">
        <v>1265</v>
      </c>
      <c r="F140">
        <v>478</v>
      </c>
      <c r="G140" t="s">
        <v>1266</v>
      </c>
      <c r="I140" s="2" t="s">
        <v>1297</v>
      </c>
      <c r="J140" s="2">
        <v>678</v>
      </c>
      <c r="K140" s="3" t="s">
        <v>1298</v>
      </c>
    </row>
    <row r="141" spans="1:11" x14ac:dyDescent="0.3">
      <c r="A141" t="s">
        <v>407</v>
      </c>
      <c r="B141" t="s">
        <v>408</v>
      </c>
      <c r="C141" t="s">
        <v>409</v>
      </c>
      <c r="D141" t="s">
        <v>876</v>
      </c>
      <c r="E141" t="s">
        <v>1139</v>
      </c>
      <c r="F141">
        <v>480</v>
      </c>
      <c r="G141" t="s">
        <v>1267</v>
      </c>
      <c r="I141" s="2" t="s">
        <v>1181</v>
      </c>
      <c r="J141" s="2">
        <v>760</v>
      </c>
      <c r="K141" s="3" t="s">
        <v>1299</v>
      </c>
    </row>
    <row r="142" spans="1:11" x14ac:dyDescent="0.3">
      <c r="A142" t="s">
        <v>410</v>
      </c>
      <c r="B142" t="s">
        <v>411</v>
      </c>
      <c r="C142" t="s">
        <v>412</v>
      </c>
      <c r="D142" t="s">
        <v>877</v>
      </c>
      <c r="E142" t="s">
        <v>1080</v>
      </c>
      <c r="F142">
        <v>978</v>
      </c>
      <c r="G142" t="s">
        <v>1081</v>
      </c>
      <c r="I142" s="2" t="s">
        <v>1182</v>
      </c>
      <c r="J142" s="2">
        <v>748</v>
      </c>
      <c r="K142" s="3" t="s">
        <v>1300</v>
      </c>
    </row>
    <row r="143" spans="1:11" x14ac:dyDescent="0.3">
      <c r="A143" t="s">
        <v>413</v>
      </c>
      <c r="B143" t="s">
        <v>414</v>
      </c>
      <c r="C143" t="s">
        <v>415</v>
      </c>
      <c r="D143" t="s">
        <v>878</v>
      </c>
      <c r="E143" t="s">
        <v>1143</v>
      </c>
      <c r="F143">
        <v>484</v>
      </c>
      <c r="G143" t="s">
        <v>1269</v>
      </c>
      <c r="I143" s="2" t="s">
        <v>1183</v>
      </c>
      <c r="J143" s="2">
        <v>764</v>
      </c>
      <c r="K143" s="3" t="s">
        <v>1301</v>
      </c>
    </row>
    <row r="144" spans="1:11" x14ac:dyDescent="0.3">
      <c r="A144" t="s">
        <v>730</v>
      </c>
      <c r="B144" t="s">
        <v>416</v>
      </c>
      <c r="C144" t="s">
        <v>417</v>
      </c>
      <c r="D144" t="s">
        <v>879</v>
      </c>
      <c r="E144" t="s">
        <v>1199</v>
      </c>
      <c r="F144">
        <v>840</v>
      </c>
      <c r="G144" t="s">
        <v>1200</v>
      </c>
      <c r="I144" s="2" t="s">
        <v>1184</v>
      </c>
      <c r="J144" s="2">
        <v>972</v>
      </c>
      <c r="K144" s="3" t="s">
        <v>1302</v>
      </c>
    </row>
    <row r="145" spans="1:11" x14ac:dyDescent="0.3">
      <c r="A145" t="s">
        <v>418</v>
      </c>
      <c r="B145" t="s">
        <v>419</v>
      </c>
      <c r="C145" t="s">
        <v>420</v>
      </c>
      <c r="D145" t="s">
        <v>880</v>
      </c>
      <c r="E145" t="s">
        <v>1133</v>
      </c>
      <c r="F145">
        <v>498</v>
      </c>
      <c r="G145" t="s">
        <v>1261</v>
      </c>
      <c r="I145" s="2" t="s">
        <v>1185</v>
      </c>
      <c r="J145" s="2">
        <v>934</v>
      </c>
      <c r="K145" s="3" t="s">
        <v>1303</v>
      </c>
    </row>
    <row r="146" spans="1:11" x14ac:dyDescent="0.3">
      <c r="A146" t="s">
        <v>421</v>
      </c>
      <c r="B146" t="s">
        <v>422</v>
      </c>
      <c r="C146" t="s">
        <v>423</v>
      </c>
      <c r="D146" t="s">
        <v>881</v>
      </c>
      <c r="E146" t="s">
        <v>1080</v>
      </c>
      <c r="F146">
        <v>978</v>
      </c>
      <c r="G146" t="s">
        <v>1081</v>
      </c>
      <c r="I146" s="2" t="s">
        <v>1186</v>
      </c>
      <c r="J146" s="2">
        <v>788</v>
      </c>
      <c r="K146" s="3" t="s">
        <v>1187</v>
      </c>
    </row>
    <row r="147" spans="1:11" x14ac:dyDescent="0.3">
      <c r="A147" t="s">
        <v>424</v>
      </c>
      <c r="B147" t="s">
        <v>425</v>
      </c>
      <c r="C147" t="s">
        <v>426</v>
      </c>
      <c r="D147" t="s">
        <v>882</v>
      </c>
      <c r="E147" t="s">
        <v>1137</v>
      </c>
      <c r="F147">
        <v>496</v>
      </c>
      <c r="G147" t="s">
        <v>1264</v>
      </c>
      <c r="I147" s="2" t="s">
        <v>1188</v>
      </c>
      <c r="J147" s="2">
        <v>776</v>
      </c>
      <c r="K147" s="3" t="s">
        <v>1304</v>
      </c>
    </row>
    <row r="148" spans="1:11" x14ac:dyDescent="0.3">
      <c r="A148" t="s">
        <v>427</v>
      </c>
      <c r="B148" t="s">
        <v>428</v>
      </c>
      <c r="C148" t="s">
        <v>429</v>
      </c>
      <c r="D148" t="s">
        <v>883</v>
      </c>
      <c r="E148" t="s">
        <v>1080</v>
      </c>
      <c r="F148">
        <v>978</v>
      </c>
      <c r="G148" t="s">
        <v>1081</v>
      </c>
      <c r="I148" s="2" t="s">
        <v>1189</v>
      </c>
      <c r="J148" s="2">
        <v>949</v>
      </c>
      <c r="K148" s="3" t="s">
        <v>1190</v>
      </c>
    </row>
    <row r="149" spans="1:11" x14ac:dyDescent="0.3">
      <c r="A149" t="s">
        <v>430</v>
      </c>
      <c r="B149" t="s">
        <v>431</v>
      </c>
      <c r="C149" t="s">
        <v>432</v>
      </c>
      <c r="D149" t="s">
        <v>884</v>
      </c>
      <c r="E149" t="s">
        <v>1209</v>
      </c>
      <c r="F149">
        <v>951</v>
      </c>
      <c r="G149" t="s">
        <v>1210</v>
      </c>
      <c r="I149" s="2" t="s">
        <v>1191</v>
      </c>
      <c r="J149" s="2">
        <v>780</v>
      </c>
      <c r="K149" s="3" t="s">
        <v>1305</v>
      </c>
    </row>
    <row r="150" spans="1:11" x14ac:dyDescent="0.3">
      <c r="A150" t="s">
        <v>433</v>
      </c>
      <c r="B150" t="s">
        <v>434</v>
      </c>
      <c r="C150" t="s">
        <v>435</v>
      </c>
      <c r="D150" t="s">
        <v>885</v>
      </c>
      <c r="E150" t="s">
        <v>1132</v>
      </c>
      <c r="F150">
        <v>504</v>
      </c>
      <c r="G150" t="s">
        <v>1260</v>
      </c>
      <c r="I150" s="2" t="s">
        <v>1306</v>
      </c>
      <c r="J150" s="2">
        <v>0</v>
      </c>
      <c r="K150" s="3" t="s">
        <v>1307</v>
      </c>
    </row>
    <row r="151" spans="1:11" x14ac:dyDescent="0.3">
      <c r="A151" t="s">
        <v>436</v>
      </c>
      <c r="B151" t="s">
        <v>437</v>
      </c>
      <c r="C151" t="s">
        <v>438</v>
      </c>
      <c r="D151" t="s">
        <v>886</v>
      </c>
      <c r="E151" t="s">
        <v>1145</v>
      </c>
      <c r="F151">
        <v>943</v>
      </c>
      <c r="G151" t="s">
        <v>1271</v>
      </c>
      <c r="I151" s="2" t="s">
        <v>1192</v>
      </c>
      <c r="J151" s="2">
        <v>901</v>
      </c>
      <c r="K151" s="3" t="s">
        <v>1193</v>
      </c>
    </row>
    <row r="152" spans="1:11" x14ac:dyDescent="0.3">
      <c r="A152" t="s">
        <v>439</v>
      </c>
      <c r="B152" t="s">
        <v>440</v>
      </c>
      <c r="C152" t="s">
        <v>441</v>
      </c>
      <c r="D152" t="s">
        <v>887</v>
      </c>
      <c r="E152" t="s">
        <v>1136</v>
      </c>
      <c r="F152">
        <v>104</v>
      </c>
      <c r="G152" t="s">
        <v>1263</v>
      </c>
      <c r="I152" s="2" t="s">
        <v>1194</v>
      </c>
      <c r="J152" s="2">
        <v>834</v>
      </c>
      <c r="K152" s="3" t="s">
        <v>1195</v>
      </c>
    </row>
    <row r="153" spans="1:11" x14ac:dyDescent="0.3">
      <c r="A153" t="s">
        <v>442</v>
      </c>
      <c r="B153" t="s">
        <v>443</v>
      </c>
      <c r="C153" t="s">
        <v>444</v>
      </c>
      <c r="D153" t="s">
        <v>888</v>
      </c>
      <c r="E153" t="s">
        <v>1146</v>
      </c>
      <c r="F153">
        <v>516</v>
      </c>
      <c r="G153" t="s">
        <v>1272</v>
      </c>
      <c r="I153" s="2" t="s">
        <v>1196</v>
      </c>
      <c r="J153" s="2">
        <v>980</v>
      </c>
      <c r="K153" s="3" t="s">
        <v>1308</v>
      </c>
    </row>
    <row r="154" spans="1:11" x14ac:dyDescent="0.3">
      <c r="A154" t="s">
        <v>445</v>
      </c>
      <c r="B154" t="s">
        <v>446</v>
      </c>
      <c r="C154" t="s">
        <v>447</v>
      </c>
      <c r="D154" t="s">
        <v>889</v>
      </c>
      <c r="I154" s="2" t="s">
        <v>1197</v>
      </c>
      <c r="J154" s="2">
        <v>800</v>
      </c>
      <c r="K154" s="3" t="s">
        <v>1198</v>
      </c>
    </row>
    <row r="155" spans="1:11" x14ac:dyDescent="0.3">
      <c r="A155" t="s">
        <v>448</v>
      </c>
      <c r="B155" t="s">
        <v>449</v>
      </c>
      <c r="C155" t="s">
        <v>450</v>
      </c>
      <c r="D155" t="s">
        <v>890</v>
      </c>
      <c r="E155" t="s">
        <v>1150</v>
      </c>
      <c r="F155">
        <v>524</v>
      </c>
      <c r="G155" t="s">
        <v>1276</v>
      </c>
      <c r="I155" s="2" t="s">
        <v>1199</v>
      </c>
      <c r="J155" s="2">
        <v>840</v>
      </c>
      <c r="K155" s="3" t="s">
        <v>1200</v>
      </c>
    </row>
    <row r="156" spans="1:11" x14ac:dyDescent="0.3">
      <c r="A156" t="s">
        <v>451</v>
      </c>
      <c r="B156" t="s">
        <v>452</v>
      </c>
      <c r="C156" t="s">
        <v>453</v>
      </c>
      <c r="D156" t="s">
        <v>891</v>
      </c>
      <c r="E156" t="s">
        <v>1080</v>
      </c>
      <c r="F156">
        <v>978</v>
      </c>
      <c r="G156" t="s">
        <v>1081</v>
      </c>
      <c r="I156" s="2" t="s">
        <v>1199</v>
      </c>
      <c r="J156" s="2"/>
      <c r="K156" s="3"/>
    </row>
    <row r="157" spans="1:11" x14ac:dyDescent="0.3">
      <c r="A157" t="s">
        <v>454</v>
      </c>
      <c r="B157" t="s">
        <v>455</v>
      </c>
      <c r="C157" t="s">
        <v>456</v>
      </c>
      <c r="D157" t="s">
        <v>892</v>
      </c>
      <c r="E157" t="s">
        <v>1015</v>
      </c>
      <c r="F157">
        <v>532</v>
      </c>
      <c r="G157" t="s">
        <v>1016</v>
      </c>
      <c r="I157" s="2" t="s">
        <v>1201</v>
      </c>
      <c r="J157" s="2">
        <v>858</v>
      </c>
      <c r="K157" s="3" t="s">
        <v>1309</v>
      </c>
    </row>
    <row r="158" spans="1:11" x14ac:dyDescent="0.3">
      <c r="A158" t="s">
        <v>457</v>
      </c>
      <c r="B158" t="s">
        <v>458</v>
      </c>
      <c r="C158" t="s">
        <v>459</v>
      </c>
      <c r="D158" t="s">
        <v>893</v>
      </c>
      <c r="I158" s="2" t="s">
        <v>1202</v>
      </c>
      <c r="J158" s="2">
        <v>860</v>
      </c>
      <c r="K158" s="3" t="s">
        <v>1310</v>
      </c>
    </row>
    <row r="159" spans="1:11" x14ac:dyDescent="0.3">
      <c r="A159" t="s">
        <v>460</v>
      </c>
      <c r="B159" t="s">
        <v>461</v>
      </c>
      <c r="C159" t="s">
        <v>462</v>
      </c>
      <c r="D159" t="s">
        <v>894</v>
      </c>
      <c r="E159" t="s">
        <v>1151</v>
      </c>
      <c r="F159">
        <v>554</v>
      </c>
      <c r="G159" t="s">
        <v>1277</v>
      </c>
      <c r="I159" s="2" t="s">
        <v>1203</v>
      </c>
      <c r="J159" s="2">
        <v>937</v>
      </c>
      <c r="K159" s="3" t="s">
        <v>1311</v>
      </c>
    </row>
    <row r="160" spans="1:11" x14ac:dyDescent="0.3">
      <c r="A160" t="s">
        <v>463</v>
      </c>
      <c r="B160" t="s">
        <v>464</v>
      </c>
      <c r="C160" t="s">
        <v>465</v>
      </c>
      <c r="D160" t="s">
        <v>895</v>
      </c>
      <c r="E160" t="s">
        <v>1148</v>
      </c>
      <c r="F160">
        <v>558</v>
      </c>
      <c r="G160" t="s">
        <v>1274</v>
      </c>
      <c r="I160" s="2" t="s">
        <v>1204</v>
      </c>
      <c r="J160" s="2">
        <v>704</v>
      </c>
      <c r="K160" s="3" t="s">
        <v>1312</v>
      </c>
    </row>
    <row r="161" spans="1:11" x14ac:dyDescent="0.3">
      <c r="A161" t="s">
        <v>466</v>
      </c>
      <c r="B161" t="s">
        <v>467</v>
      </c>
      <c r="C161" t="s">
        <v>468</v>
      </c>
      <c r="D161" t="s">
        <v>896</v>
      </c>
      <c r="E161" t="s">
        <v>1211</v>
      </c>
      <c r="F161">
        <v>952</v>
      </c>
      <c r="G161" t="s">
        <v>1314</v>
      </c>
      <c r="I161" s="2" t="s">
        <v>1205</v>
      </c>
      <c r="J161" s="2">
        <v>548</v>
      </c>
      <c r="K161" s="3" t="s">
        <v>1313</v>
      </c>
    </row>
    <row r="162" spans="1:11" x14ac:dyDescent="0.3">
      <c r="A162" t="s">
        <v>469</v>
      </c>
      <c r="B162" t="s">
        <v>470</v>
      </c>
      <c r="C162" t="s">
        <v>471</v>
      </c>
      <c r="D162" t="s">
        <v>897</v>
      </c>
      <c r="E162" t="s">
        <v>1147</v>
      </c>
      <c r="F162">
        <v>566</v>
      </c>
      <c r="G162" t="s">
        <v>1273</v>
      </c>
      <c r="I162" s="2" t="s">
        <v>1206</v>
      </c>
      <c r="J162" s="2">
        <v>882</v>
      </c>
      <c r="K162" s="3" t="s">
        <v>1207</v>
      </c>
    </row>
    <row r="163" spans="1:11" x14ac:dyDescent="0.3">
      <c r="A163" t="s">
        <v>472</v>
      </c>
      <c r="B163" t="s">
        <v>473</v>
      </c>
      <c r="C163" t="s">
        <v>474</v>
      </c>
      <c r="D163" t="s">
        <v>898</v>
      </c>
      <c r="I163" s="2" t="s">
        <v>1208</v>
      </c>
      <c r="J163" s="2">
        <v>950</v>
      </c>
      <c r="K163" s="3" t="s">
        <v>1320</v>
      </c>
    </row>
    <row r="164" spans="1:11" x14ac:dyDescent="0.3">
      <c r="A164" t="s">
        <v>475</v>
      </c>
      <c r="B164" t="s">
        <v>476</v>
      </c>
      <c r="C164" t="s">
        <v>477</v>
      </c>
      <c r="D164" t="s">
        <v>899</v>
      </c>
      <c r="I164" s="2" t="s">
        <v>1209</v>
      </c>
      <c r="J164" s="2">
        <v>951</v>
      </c>
      <c r="K164" s="3" t="s">
        <v>1210</v>
      </c>
    </row>
    <row r="165" spans="1:11" x14ac:dyDescent="0.3">
      <c r="A165" t="s">
        <v>478</v>
      </c>
      <c r="B165" t="s">
        <v>479</v>
      </c>
      <c r="C165" t="s">
        <v>480</v>
      </c>
      <c r="D165" t="s">
        <v>900</v>
      </c>
      <c r="E165" t="s">
        <v>1199</v>
      </c>
      <c r="F165">
        <v>840</v>
      </c>
      <c r="G165" t="s">
        <v>1200</v>
      </c>
      <c r="I165" s="2" t="s">
        <v>1211</v>
      </c>
      <c r="J165" s="2">
        <v>952</v>
      </c>
      <c r="K165" s="3" t="s">
        <v>1314</v>
      </c>
    </row>
    <row r="166" spans="1:11" x14ac:dyDescent="0.3">
      <c r="A166" t="s">
        <v>481</v>
      </c>
      <c r="B166" t="s">
        <v>482</v>
      </c>
      <c r="C166" t="s">
        <v>483</v>
      </c>
      <c r="D166" t="s">
        <v>901</v>
      </c>
      <c r="E166" t="s">
        <v>1149</v>
      </c>
      <c r="F166">
        <v>578</v>
      </c>
      <c r="G166" t="s">
        <v>1275</v>
      </c>
      <c r="I166" s="2" t="s">
        <v>1212</v>
      </c>
      <c r="J166" s="2">
        <v>886</v>
      </c>
      <c r="K166" s="3" t="s">
        <v>1315</v>
      </c>
    </row>
    <row r="167" spans="1:11" x14ac:dyDescent="0.3">
      <c r="A167" t="s">
        <v>484</v>
      </c>
      <c r="B167" t="s">
        <v>485</v>
      </c>
      <c r="C167" t="s">
        <v>486</v>
      </c>
      <c r="D167" t="s">
        <v>902</v>
      </c>
      <c r="E167" t="s">
        <v>1152</v>
      </c>
      <c r="F167">
        <v>512</v>
      </c>
      <c r="G167" t="s">
        <v>1278</v>
      </c>
      <c r="I167" s="2" t="s">
        <v>1213</v>
      </c>
      <c r="J167" s="2">
        <v>710</v>
      </c>
      <c r="K167" s="3" t="s">
        <v>1316</v>
      </c>
    </row>
    <row r="168" spans="1:11" x14ac:dyDescent="0.3">
      <c r="A168" t="s">
        <v>487</v>
      </c>
      <c r="B168" t="s">
        <v>488</v>
      </c>
      <c r="C168" t="s">
        <v>489</v>
      </c>
      <c r="D168" t="s">
        <v>903</v>
      </c>
      <c r="E168" t="s">
        <v>1159</v>
      </c>
      <c r="F168">
        <v>586</v>
      </c>
      <c r="G168" t="s">
        <v>1281</v>
      </c>
      <c r="I168" s="2" t="s">
        <v>1214</v>
      </c>
      <c r="J168" s="2">
        <v>967</v>
      </c>
      <c r="K168" s="3" t="s">
        <v>1317</v>
      </c>
    </row>
    <row r="169" spans="1:11" x14ac:dyDescent="0.3">
      <c r="A169" t="s">
        <v>490</v>
      </c>
      <c r="B169" t="s">
        <v>491</v>
      </c>
      <c r="C169" t="s">
        <v>492</v>
      </c>
      <c r="D169" t="s">
        <v>904</v>
      </c>
      <c r="E169" t="s">
        <v>1199</v>
      </c>
      <c r="F169">
        <v>840</v>
      </c>
      <c r="G169" t="s">
        <v>1200</v>
      </c>
    </row>
    <row r="170" spans="1:11" x14ac:dyDescent="0.3">
      <c r="A170" t="s">
        <v>493</v>
      </c>
      <c r="B170" t="s">
        <v>494</v>
      </c>
      <c r="C170" t="s">
        <v>495</v>
      </c>
      <c r="D170" t="s">
        <v>905</v>
      </c>
    </row>
    <row r="171" spans="1:11" x14ac:dyDescent="0.3">
      <c r="A171" t="s">
        <v>496</v>
      </c>
      <c r="B171" t="s">
        <v>497</v>
      </c>
      <c r="C171" t="s">
        <v>498</v>
      </c>
      <c r="D171" t="s">
        <v>906</v>
      </c>
      <c r="E171" t="s">
        <v>1153</v>
      </c>
      <c r="F171">
        <v>590</v>
      </c>
      <c r="G171" t="s">
        <v>1154</v>
      </c>
    </row>
    <row r="172" spans="1:11" x14ac:dyDescent="0.3">
      <c r="A172" t="s">
        <v>499</v>
      </c>
      <c r="B172" t="s">
        <v>500</v>
      </c>
      <c r="C172" t="s">
        <v>501</v>
      </c>
      <c r="D172" t="s">
        <v>907</v>
      </c>
      <c r="E172" t="s">
        <v>1157</v>
      </c>
      <c r="F172">
        <v>598</v>
      </c>
      <c r="G172" t="s">
        <v>1279</v>
      </c>
    </row>
    <row r="173" spans="1:11" x14ac:dyDescent="0.3">
      <c r="A173" t="s">
        <v>502</v>
      </c>
      <c r="B173" t="s">
        <v>503</v>
      </c>
      <c r="C173" t="s">
        <v>504</v>
      </c>
      <c r="D173" t="s">
        <v>908</v>
      </c>
      <c r="E173" t="s">
        <v>1161</v>
      </c>
      <c r="F173">
        <v>600</v>
      </c>
      <c r="G173" t="s">
        <v>1162</v>
      </c>
    </row>
    <row r="174" spans="1:11" x14ac:dyDescent="0.3">
      <c r="A174" t="s">
        <v>505</v>
      </c>
      <c r="B174" t="s">
        <v>506</v>
      </c>
      <c r="C174" t="s">
        <v>507</v>
      </c>
      <c r="D174" t="s">
        <v>909</v>
      </c>
      <c r="E174" t="s">
        <v>1155</v>
      </c>
      <c r="F174">
        <v>604</v>
      </c>
      <c r="G174" t="s">
        <v>1156</v>
      </c>
    </row>
    <row r="175" spans="1:11" x14ac:dyDescent="0.3">
      <c r="A175" t="s">
        <v>508</v>
      </c>
      <c r="B175" t="s">
        <v>509</v>
      </c>
      <c r="C175" t="s">
        <v>510</v>
      </c>
      <c r="D175" t="s">
        <v>910</v>
      </c>
      <c r="E175" t="s">
        <v>1158</v>
      </c>
      <c r="F175">
        <v>608</v>
      </c>
      <c r="G175" t="s">
        <v>1280</v>
      </c>
    </row>
    <row r="176" spans="1:11" x14ac:dyDescent="0.3">
      <c r="A176" t="s">
        <v>511</v>
      </c>
      <c r="B176" t="s">
        <v>512</v>
      </c>
      <c r="C176" t="s">
        <v>513</v>
      </c>
      <c r="D176" t="s">
        <v>911</v>
      </c>
    </row>
    <row r="177" spans="1:7" x14ac:dyDescent="0.3">
      <c r="A177" t="s">
        <v>514</v>
      </c>
      <c r="B177" t="s">
        <v>515</v>
      </c>
      <c r="C177" t="s">
        <v>516</v>
      </c>
      <c r="D177" t="s">
        <v>912</v>
      </c>
      <c r="E177" t="s">
        <v>1160</v>
      </c>
      <c r="F177">
        <v>985</v>
      </c>
      <c r="G177" t="s">
        <v>1282</v>
      </c>
    </row>
    <row r="178" spans="1:7" x14ac:dyDescent="0.3">
      <c r="A178" t="s">
        <v>517</v>
      </c>
      <c r="B178" t="s">
        <v>518</v>
      </c>
      <c r="C178" t="s">
        <v>519</v>
      </c>
      <c r="D178" t="s">
        <v>913</v>
      </c>
      <c r="E178" t="s">
        <v>1080</v>
      </c>
      <c r="F178">
        <v>978</v>
      </c>
      <c r="G178" t="s">
        <v>1081</v>
      </c>
    </row>
    <row r="179" spans="1:7" x14ac:dyDescent="0.3">
      <c r="A179" t="s">
        <v>520</v>
      </c>
      <c r="B179" t="s">
        <v>521</v>
      </c>
      <c r="C179" t="s">
        <v>522</v>
      </c>
      <c r="D179" t="s">
        <v>914</v>
      </c>
      <c r="E179" t="s">
        <v>1199</v>
      </c>
      <c r="F179">
        <v>840</v>
      </c>
      <c r="G179" t="s">
        <v>1200</v>
      </c>
    </row>
    <row r="180" spans="1:7" x14ac:dyDescent="0.3">
      <c r="A180" t="s">
        <v>523</v>
      </c>
      <c r="B180" t="s">
        <v>524</v>
      </c>
      <c r="C180" t="s">
        <v>525</v>
      </c>
      <c r="D180" t="s">
        <v>915</v>
      </c>
      <c r="E180" t="s">
        <v>1163</v>
      </c>
      <c r="F180">
        <v>634</v>
      </c>
      <c r="G180" t="s">
        <v>1283</v>
      </c>
    </row>
    <row r="181" spans="1:7" x14ac:dyDescent="0.3">
      <c r="A181" t="s">
        <v>720</v>
      </c>
      <c r="B181" t="s">
        <v>154</v>
      </c>
      <c r="C181" t="s">
        <v>155</v>
      </c>
      <c r="D181" t="s">
        <v>789</v>
      </c>
      <c r="E181" t="s">
        <v>1208</v>
      </c>
      <c r="F181">
        <v>950</v>
      </c>
      <c r="G181" t="s">
        <v>1320</v>
      </c>
    </row>
    <row r="182" spans="1:7" x14ac:dyDescent="0.3">
      <c r="A182" t="s">
        <v>722</v>
      </c>
      <c r="B182" t="s">
        <v>526</v>
      </c>
      <c r="C182" t="s">
        <v>527</v>
      </c>
      <c r="D182" t="s">
        <v>916</v>
      </c>
      <c r="E182" t="s">
        <v>1080</v>
      </c>
      <c r="F182">
        <v>978</v>
      </c>
      <c r="G182" t="s">
        <v>1081</v>
      </c>
    </row>
    <row r="183" spans="1:7" x14ac:dyDescent="0.3">
      <c r="A183" t="s">
        <v>528</v>
      </c>
      <c r="B183" t="s">
        <v>529</v>
      </c>
      <c r="C183" t="s">
        <v>530</v>
      </c>
      <c r="D183" t="s">
        <v>917</v>
      </c>
      <c r="E183" t="s">
        <v>1164</v>
      </c>
      <c r="F183">
        <v>946</v>
      </c>
      <c r="G183" t="s">
        <v>1284</v>
      </c>
    </row>
    <row r="184" spans="1:7" x14ac:dyDescent="0.3">
      <c r="A184" t="s">
        <v>531</v>
      </c>
      <c r="B184" t="s">
        <v>532</v>
      </c>
      <c r="C184" t="s">
        <v>533</v>
      </c>
      <c r="D184" t="s">
        <v>918</v>
      </c>
      <c r="E184" t="s">
        <v>1166</v>
      </c>
      <c r="F184">
        <v>643</v>
      </c>
      <c r="G184" t="s">
        <v>1286</v>
      </c>
    </row>
    <row r="185" spans="1:7" x14ac:dyDescent="0.3">
      <c r="A185" t="s">
        <v>534</v>
      </c>
      <c r="B185" t="s">
        <v>535</v>
      </c>
      <c r="C185" t="s">
        <v>536</v>
      </c>
      <c r="D185" t="s">
        <v>919</v>
      </c>
      <c r="E185" t="s">
        <v>1167</v>
      </c>
      <c r="F185">
        <v>646</v>
      </c>
      <c r="G185" t="s">
        <v>1287</v>
      </c>
    </row>
    <row r="186" spans="1:7" x14ac:dyDescent="0.3">
      <c r="A186" t="s">
        <v>539</v>
      </c>
      <c r="B186" t="s">
        <v>540</v>
      </c>
      <c r="C186" t="s">
        <v>541</v>
      </c>
      <c r="D186" t="s">
        <v>921</v>
      </c>
      <c r="E186" t="s">
        <v>1174</v>
      </c>
      <c r="F186">
        <v>654</v>
      </c>
      <c r="G186" t="s">
        <v>1294</v>
      </c>
    </row>
    <row r="187" spans="1:7" x14ac:dyDescent="0.3">
      <c r="A187" t="s">
        <v>542</v>
      </c>
      <c r="B187" t="s">
        <v>543</v>
      </c>
      <c r="C187" t="s">
        <v>544</v>
      </c>
      <c r="D187" t="s">
        <v>922</v>
      </c>
      <c r="E187" t="s">
        <v>1209</v>
      </c>
      <c r="F187">
        <v>951</v>
      </c>
      <c r="G187" t="s">
        <v>1210</v>
      </c>
    </row>
    <row r="188" spans="1:7" x14ac:dyDescent="0.3">
      <c r="A188" t="s">
        <v>545</v>
      </c>
      <c r="B188" t="s">
        <v>546</v>
      </c>
      <c r="C188" t="s">
        <v>547</v>
      </c>
      <c r="D188" t="s">
        <v>923</v>
      </c>
      <c r="E188" t="s">
        <v>1209</v>
      </c>
      <c r="F188">
        <v>951</v>
      </c>
      <c r="G188" t="s">
        <v>1210</v>
      </c>
    </row>
    <row r="189" spans="1:7" x14ac:dyDescent="0.3">
      <c r="A189" t="s">
        <v>550</v>
      </c>
      <c r="B189" t="s">
        <v>551</v>
      </c>
      <c r="C189" t="s">
        <v>552</v>
      </c>
      <c r="D189" t="s">
        <v>925</v>
      </c>
      <c r="E189" t="s">
        <v>1080</v>
      </c>
      <c r="F189">
        <v>978</v>
      </c>
      <c r="G189" t="s">
        <v>1081</v>
      </c>
    </row>
    <row r="190" spans="1:7" x14ac:dyDescent="0.3">
      <c r="A190" t="s">
        <v>553</v>
      </c>
      <c r="B190" t="s">
        <v>554</v>
      </c>
      <c r="C190" t="s">
        <v>555</v>
      </c>
      <c r="D190" t="s">
        <v>926</v>
      </c>
      <c r="E190" t="s">
        <v>1209</v>
      </c>
      <c r="F190">
        <v>951</v>
      </c>
      <c r="G190" t="s">
        <v>1210</v>
      </c>
    </row>
    <row r="191" spans="1:7" x14ac:dyDescent="0.3">
      <c r="A191" t="s">
        <v>723</v>
      </c>
      <c r="B191" t="s">
        <v>537</v>
      </c>
      <c r="C191" t="s">
        <v>538</v>
      </c>
      <c r="D191" t="s">
        <v>920</v>
      </c>
      <c r="E191" t="s">
        <v>1080</v>
      </c>
      <c r="F191">
        <v>978</v>
      </c>
      <c r="G191" t="s">
        <v>1081</v>
      </c>
    </row>
    <row r="192" spans="1:7" x14ac:dyDescent="0.3">
      <c r="A192" t="s">
        <v>731</v>
      </c>
      <c r="B192" t="s">
        <v>548</v>
      </c>
      <c r="C192" t="s">
        <v>549</v>
      </c>
      <c r="D192" t="s">
        <v>924</v>
      </c>
      <c r="E192" t="s">
        <v>1080</v>
      </c>
      <c r="F192">
        <v>978</v>
      </c>
      <c r="G192" t="s">
        <v>1081</v>
      </c>
    </row>
    <row r="193" spans="1:7" x14ac:dyDescent="0.3">
      <c r="A193" t="s">
        <v>556</v>
      </c>
      <c r="B193" t="s">
        <v>557</v>
      </c>
      <c r="C193" t="s">
        <v>558</v>
      </c>
      <c r="D193" t="s">
        <v>927</v>
      </c>
      <c r="E193" t="s">
        <v>1206</v>
      </c>
      <c r="F193">
        <v>882</v>
      </c>
      <c r="G193" t="s">
        <v>1207</v>
      </c>
    </row>
    <row r="194" spans="1:7" x14ac:dyDescent="0.3">
      <c r="A194" t="s">
        <v>559</v>
      </c>
      <c r="B194" t="s">
        <v>560</v>
      </c>
      <c r="C194" t="s">
        <v>561</v>
      </c>
      <c r="D194" t="s">
        <v>928</v>
      </c>
      <c r="E194" t="s">
        <v>1080</v>
      </c>
      <c r="F194">
        <v>978</v>
      </c>
      <c r="G194" t="s">
        <v>1081</v>
      </c>
    </row>
    <row r="195" spans="1:7" x14ac:dyDescent="0.3">
      <c r="A195" t="s">
        <v>562</v>
      </c>
      <c r="B195" t="s">
        <v>563</v>
      </c>
      <c r="C195" t="s">
        <v>564</v>
      </c>
      <c r="D195" t="s">
        <v>929</v>
      </c>
      <c r="E195" t="s">
        <v>1297</v>
      </c>
      <c r="F195">
        <v>678</v>
      </c>
      <c r="G195" t="s">
        <v>1298</v>
      </c>
    </row>
    <row r="196" spans="1:7" x14ac:dyDescent="0.3">
      <c r="A196" t="s">
        <v>565</v>
      </c>
      <c r="B196" t="s">
        <v>566</v>
      </c>
      <c r="C196" t="s">
        <v>567</v>
      </c>
      <c r="D196" t="s">
        <v>930</v>
      </c>
      <c r="E196" t="s">
        <v>1168</v>
      </c>
      <c r="F196">
        <v>682</v>
      </c>
      <c r="G196" t="s">
        <v>1288</v>
      </c>
    </row>
    <row r="197" spans="1:7" x14ac:dyDescent="0.3">
      <c r="A197" t="s">
        <v>568</v>
      </c>
      <c r="B197" t="s">
        <v>569</v>
      </c>
      <c r="C197" t="s">
        <v>570</v>
      </c>
      <c r="D197" t="s">
        <v>931</v>
      </c>
      <c r="E197" t="s">
        <v>1211</v>
      </c>
      <c r="F197">
        <v>952</v>
      </c>
      <c r="G197" t="s">
        <v>1314</v>
      </c>
    </row>
    <row r="198" spans="1:7" x14ac:dyDescent="0.3">
      <c r="A198" t="s">
        <v>571</v>
      </c>
      <c r="B198" t="s">
        <v>572</v>
      </c>
      <c r="C198" t="s">
        <v>573</v>
      </c>
      <c r="D198" t="s">
        <v>932</v>
      </c>
      <c r="E198" t="s">
        <v>1165</v>
      </c>
      <c r="F198">
        <v>941</v>
      </c>
      <c r="G198" t="s">
        <v>1285</v>
      </c>
    </row>
    <row r="199" spans="1:7" x14ac:dyDescent="0.3">
      <c r="A199" t="s">
        <v>574</v>
      </c>
      <c r="B199" t="s">
        <v>575</v>
      </c>
      <c r="C199" t="s">
        <v>576</v>
      </c>
      <c r="D199" t="s">
        <v>933</v>
      </c>
      <c r="E199" t="s">
        <v>1170</v>
      </c>
      <c r="F199">
        <v>690</v>
      </c>
      <c r="G199" t="s">
        <v>1290</v>
      </c>
    </row>
    <row r="200" spans="1:7" x14ac:dyDescent="0.3">
      <c r="A200" t="s">
        <v>577</v>
      </c>
      <c r="B200" t="s">
        <v>578</v>
      </c>
      <c r="C200" t="s">
        <v>579</v>
      </c>
      <c r="D200" t="s">
        <v>934</v>
      </c>
      <c r="E200" t="s">
        <v>1175</v>
      </c>
      <c r="F200">
        <v>694</v>
      </c>
      <c r="G200" t="s">
        <v>1176</v>
      </c>
    </row>
    <row r="201" spans="1:7" x14ac:dyDescent="0.3">
      <c r="A201" t="s">
        <v>580</v>
      </c>
      <c r="B201" t="s">
        <v>581</v>
      </c>
      <c r="C201" t="s">
        <v>582</v>
      </c>
      <c r="D201" t="s">
        <v>935</v>
      </c>
      <c r="E201" t="s">
        <v>1173</v>
      </c>
      <c r="F201">
        <v>702</v>
      </c>
      <c r="G201" t="s">
        <v>1293</v>
      </c>
    </row>
    <row r="202" spans="1:7" x14ac:dyDescent="0.3">
      <c r="A202" t="s">
        <v>583</v>
      </c>
      <c r="B202" t="s">
        <v>584</v>
      </c>
      <c r="C202" t="s">
        <v>585</v>
      </c>
      <c r="D202" t="s">
        <v>936</v>
      </c>
      <c r="E202" t="s">
        <v>1080</v>
      </c>
      <c r="F202">
        <v>978</v>
      </c>
      <c r="G202" t="s">
        <v>1081</v>
      </c>
    </row>
    <row r="203" spans="1:7" x14ac:dyDescent="0.3">
      <c r="A203" t="s">
        <v>586</v>
      </c>
      <c r="B203" t="s">
        <v>587</v>
      </c>
      <c r="C203" t="s">
        <v>588</v>
      </c>
      <c r="D203" t="s">
        <v>937</v>
      </c>
      <c r="E203" t="s">
        <v>1080</v>
      </c>
      <c r="F203">
        <v>978</v>
      </c>
      <c r="G203" t="s">
        <v>1081</v>
      </c>
    </row>
    <row r="204" spans="1:7" x14ac:dyDescent="0.3">
      <c r="A204" t="s">
        <v>589</v>
      </c>
      <c r="B204" t="s">
        <v>590</v>
      </c>
      <c r="C204" t="s">
        <v>591</v>
      </c>
      <c r="D204" t="s">
        <v>938</v>
      </c>
      <c r="E204" t="s">
        <v>1169</v>
      </c>
      <c r="F204">
        <v>90</v>
      </c>
      <c r="G204" t="s">
        <v>1289</v>
      </c>
    </row>
    <row r="205" spans="1:7" x14ac:dyDescent="0.3">
      <c r="A205" t="s">
        <v>592</v>
      </c>
      <c r="B205" t="s">
        <v>593</v>
      </c>
      <c r="C205" t="s">
        <v>594</v>
      </c>
      <c r="D205" t="s">
        <v>939</v>
      </c>
      <c r="E205" t="s">
        <v>1177</v>
      </c>
      <c r="F205">
        <v>706</v>
      </c>
      <c r="G205" t="s">
        <v>1295</v>
      </c>
    </row>
    <row r="206" spans="1:7" x14ac:dyDescent="0.3">
      <c r="A206" t="s">
        <v>595</v>
      </c>
      <c r="B206" t="s">
        <v>596</v>
      </c>
      <c r="C206" t="s">
        <v>597</v>
      </c>
      <c r="D206" t="s">
        <v>940</v>
      </c>
      <c r="E206" t="s">
        <v>1213</v>
      </c>
      <c r="F206">
        <v>710</v>
      </c>
      <c r="G206" t="s">
        <v>1316</v>
      </c>
    </row>
    <row r="207" spans="1:7" x14ac:dyDescent="0.3">
      <c r="A207" t="s">
        <v>598</v>
      </c>
      <c r="B207" t="s">
        <v>599</v>
      </c>
      <c r="C207" t="s">
        <v>600</v>
      </c>
      <c r="D207" t="s">
        <v>941</v>
      </c>
    </row>
    <row r="208" spans="1:7" x14ac:dyDescent="0.3">
      <c r="A208" t="s">
        <v>601</v>
      </c>
      <c r="B208" t="s">
        <v>602</v>
      </c>
      <c r="C208" t="s">
        <v>603</v>
      </c>
      <c r="D208" t="s">
        <v>942</v>
      </c>
      <c r="E208" t="s">
        <v>1180</v>
      </c>
      <c r="F208">
        <v>728</v>
      </c>
      <c r="G208" t="s">
        <v>1296</v>
      </c>
    </row>
    <row r="209" spans="1:7" x14ac:dyDescent="0.3">
      <c r="A209" t="s">
        <v>604</v>
      </c>
      <c r="B209" t="s">
        <v>605</v>
      </c>
      <c r="C209" t="s">
        <v>606</v>
      </c>
      <c r="D209" t="s">
        <v>943</v>
      </c>
      <c r="E209" t="s">
        <v>1080</v>
      </c>
      <c r="F209">
        <v>978</v>
      </c>
      <c r="G209" t="s">
        <v>1081</v>
      </c>
    </row>
    <row r="210" spans="1:7" x14ac:dyDescent="0.3">
      <c r="A210" t="s">
        <v>607</v>
      </c>
      <c r="B210" t="s">
        <v>608</v>
      </c>
      <c r="C210" t="s">
        <v>609</v>
      </c>
      <c r="D210" t="s">
        <v>944</v>
      </c>
      <c r="E210" t="s">
        <v>1127</v>
      </c>
      <c r="F210">
        <v>144</v>
      </c>
      <c r="G210" t="s">
        <v>1257</v>
      </c>
    </row>
    <row r="211" spans="1:7" x14ac:dyDescent="0.3">
      <c r="A211" t="s">
        <v>610</v>
      </c>
      <c r="B211" t="s">
        <v>611</v>
      </c>
      <c r="C211" t="s">
        <v>612</v>
      </c>
      <c r="D211" t="s">
        <v>945</v>
      </c>
      <c r="E211" t="s">
        <v>1171</v>
      </c>
      <c r="F211">
        <v>938</v>
      </c>
      <c r="G211" t="s">
        <v>1291</v>
      </c>
    </row>
    <row r="212" spans="1:7" x14ac:dyDescent="0.3">
      <c r="A212" t="s">
        <v>613</v>
      </c>
      <c r="B212" t="s">
        <v>614</v>
      </c>
      <c r="C212" t="s">
        <v>615</v>
      </c>
      <c r="D212" t="s">
        <v>946</v>
      </c>
      <c r="E212" t="s">
        <v>1178</v>
      </c>
      <c r="F212">
        <v>968</v>
      </c>
      <c r="G212" t="s">
        <v>1179</v>
      </c>
    </row>
    <row r="213" spans="1:7" x14ac:dyDescent="0.3">
      <c r="A213" t="s">
        <v>616</v>
      </c>
      <c r="B213" t="s">
        <v>617</v>
      </c>
      <c r="C213" t="s">
        <v>618</v>
      </c>
      <c r="D213" t="s">
        <v>947</v>
      </c>
    </row>
    <row r="214" spans="1:7" x14ac:dyDescent="0.3">
      <c r="A214" t="s">
        <v>621</v>
      </c>
      <c r="B214" t="s">
        <v>622</v>
      </c>
      <c r="C214" t="s">
        <v>623</v>
      </c>
      <c r="D214" t="s">
        <v>949</v>
      </c>
      <c r="E214" t="s">
        <v>1172</v>
      </c>
      <c r="F214">
        <v>752</v>
      </c>
      <c r="G214" t="s">
        <v>1292</v>
      </c>
    </row>
    <row r="215" spans="1:7" x14ac:dyDescent="0.3">
      <c r="A215" t="s">
        <v>624</v>
      </c>
      <c r="B215" t="s">
        <v>625</v>
      </c>
      <c r="C215" t="s">
        <v>626</v>
      </c>
      <c r="D215" t="s">
        <v>950</v>
      </c>
      <c r="E215" t="s">
        <v>1055</v>
      </c>
      <c r="F215">
        <v>756</v>
      </c>
      <c r="G215" t="s">
        <v>1056</v>
      </c>
    </row>
    <row r="216" spans="1:7" x14ac:dyDescent="0.3">
      <c r="A216" t="s">
        <v>732</v>
      </c>
      <c r="B216" t="s">
        <v>627</v>
      </c>
      <c r="C216" t="s">
        <v>628</v>
      </c>
      <c r="D216" t="s">
        <v>951</v>
      </c>
      <c r="E216" t="s">
        <v>1181</v>
      </c>
      <c r="F216">
        <v>760</v>
      </c>
      <c r="G216" t="s">
        <v>1299</v>
      </c>
    </row>
    <row r="217" spans="1:7" x14ac:dyDescent="0.3">
      <c r="A217" t="s">
        <v>717</v>
      </c>
      <c r="B217" t="s">
        <v>629</v>
      </c>
      <c r="C217" t="s">
        <v>630</v>
      </c>
      <c r="D217" t="s">
        <v>952</v>
      </c>
      <c r="E217" t="s">
        <v>1192</v>
      </c>
      <c r="F217">
        <v>901</v>
      </c>
      <c r="G217" t="s">
        <v>1193</v>
      </c>
    </row>
    <row r="218" spans="1:7" x14ac:dyDescent="0.3">
      <c r="A218" t="s">
        <v>631</v>
      </c>
      <c r="B218" t="s">
        <v>632</v>
      </c>
      <c r="C218" t="s">
        <v>633</v>
      </c>
      <c r="D218" t="s">
        <v>953</v>
      </c>
      <c r="E218" t="s">
        <v>1184</v>
      </c>
      <c r="F218">
        <v>972</v>
      </c>
      <c r="G218" t="s">
        <v>1302</v>
      </c>
    </row>
    <row r="219" spans="1:7" x14ac:dyDescent="0.3">
      <c r="A219" t="s">
        <v>716</v>
      </c>
      <c r="B219" t="s">
        <v>634</v>
      </c>
      <c r="C219" t="s">
        <v>635</v>
      </c>
      <c r="D219" t="s">
        <v>954</v>
      </c>
      <c r="E219" t="s">
        <v>1194</v>
      </c>
      <c r="F219">
        <v>834</v>
      </c>
      <c r="G219" t="s">
        <v>1195</v>
      </c>
    </row>
    <row r="220" spans="1:7" x14ac:dyDescent="0.3">
      <c r="A220" t="s">
        <v>636</v>
      </c>
      <c r="B220" t="s">
        <v>637</v>
      </c>
      <c r="C220" t="s">
        <v>638</v>
      </c>
      <c r="D220" t="s">
        <v>955</v>
      </c>
      <c r="E220" t="s">
        <v>1183</v>
      </c>
      <c r="F220">
        <v>764</v>
      </c>
      <c r="G220" t="s">
        <v>1301</v>
      </c>
    </row>
    <row r="221" spans="1:7" x14ac:dyDescent="0.3">
      <c r="A221" t="s">
        <v>639</v>
      </c>
      <c r="B221" t="s">
        <v>640</v>
      </c>
      <c r="C221" t="s">
        <v>641</v>
      </c>
      <c r="D221" t="s">
        <v>956</v>
      </c>
      <c r="E221" t="s">
        <v>1199</v>
      </c>
      <c r="F221">
        <v>840</v>
      </c>
      <c r="G221" t="s">
        <v>1200</v>
      </c>
    </row>
    <row r="222" spans="1:7" x14ac:dyDescent="0.3">
      <c r="A222" t="s">
        <v>642</v>
      </c>
      <c r="B222" t="s">
        <v>643</v>
      </c>
      <c r="C222" t="s">
        <v>644</v>
      </c>
      <c r="D222" t="s">
        <v>957</v>
      </c>
      <c r="E222" t="s">
        <v>1211</v>
      </c>
      <c r="F222">
        <v>952</v>
      </c>
      <c r="G222" t="s">
        <v>1314</v>
      </c>
    </row>
    <row r="223" spans="1:7" x14ac:dyDescent="0.3">
      <c r="A223" t="s">
        <v>645</v>
      </c>
      <c r="B223" t="s">
        <v>646</v>
      </c>
      <c r="C223" t="s">
        <v>647</v>
      </c>
      <c r="D223" t="s">
        <v>958</v>
      </c>
    </row>
    <row r="224" spans="1:7" x14ac:dyDescent="0.3">
      <c r="A224" t="s">
        <v>648</v>
      </c>
      <c r="B224" t="s">
        <v>649</v>
      </c>
      <c r="C224" t="s">
        <v>650</v>
      </c>
      <c r="D224" t="s">
        <v>959</v>
      </c>
      <c r="E224" t="s">
        <v>1188</v>
      </c>
      <c r="F224">
        <v>776</v>
      </c>
      <c r="G224" t="s">
        <v>1304</v>
      </c>
    </row>
    <row r="225" spans="1:7" x14ac:dyDescent="0.3">
      <c r="A225" t="s">
        <v>651</v>
      </c>
      <c r="B225" t="s">
        <v>652</v>
      </c>
      <c r="C225" t="s">
        <v>653</v>
      </c>
      <c r="D225" t="s">
        <v>960</v>
      </c>
      <c r="E225" t="s">
        <v>1191</v>
      </c>
      <c r="F225">
        <v>780</v>
      </c>
      <c r="G225" t="s">
        <v>1305</v>
      </c>
    </row>
    <row r="226" spans="1:7" x14ac:dyDescent="0.3">
      <c r="A226" t="s">
        <v>654</v>
      </c>
      <c r="B226" t="s">
        <v>655</v>
      </c>
      <c r="C226" t="s">
        <v>656</v>
      </c>
      <c r="D226" t="s">
        <v>961</v>
      </c>
      <c r="E226" t="s">
        <v>1186</v>
      </c>
      <c r="F226">
        <v>788</v>
      </c>
      <c r="G226" t="s">
        <v>1187</v>
      </c>
    </row>
    <row r="227" spans="1:7" x14ac:dyDescent="0.3">
      <c r="A227" t="s">
        <v>657</v>
      </c>
      <c r="B227" t="s">
        <v>658</v>
      </c>
      <c r="C227" t="s">
        <v>659</v>
      </c>
      <c r="D227" t="s">
        <v>962</v>
      </c>
      <c r="E227" t="s">
        <v>1189</v>
      </c>
      <c r="F227">
        <v>949</v>
      </c>
      <c r="G227" t="s">
        <v>1190</v>
      </c>
    </row>
    <row r="228" spans="1:7" x14ac:dyDescent="0.3">
      <c r="A228" t="s">
        <v>660</v>
      </c>
      <c r="B228" t="s">
        <v>661</v>
      </c>
      <c r="C228" t="s">
        <v>662</v>
      </c>
      <c r="D228" t="s">
        <v>963</v>
      </c>
      <c r="E228" t="s">
        <v>1185</v>
      </c>
      <c r="F228">
        <v>934</v>
      </c>
      <c r="G228" t="s">
        <v>1303</v>
      </c>
    </row>
    <row r="229" spans="1:7" x14ac:dyDescent="0.3">
      <c r="A229" t="s">
        <v>663</v>
      </c>
      <c r="B229" t="s">
        <v>664</v>
      </c>
      <c r="C229" t="s">
        <v>665</v>
      </c>
      <c r="D229" t="s">
        <v>964</v>
      </c>
      <c r="E229" t="s">
        <v>1199</v>
      </c>
      <c r="F229">
        <v>840</v>
      </c>
      <c r="G229" t="s">
        <v>1200</v>
      </c>
    </row>
    <row r="230" spans="1:7" x14ac:dyDescent="0.3">
      <c r="A230" t="s">
        <v>666</v>
      </c>
      <c r="B230" t="s">
        <v>667</v>
      </c>
      <c r="C230" t="s">
        <v>668</v>
      </c>
      <c r="D230" t="s">
        <v>965</v>
      </c>
      <c r="E230" t="s">
        <v>1306</v>
      </c>
      <c r="F230">
        <v>0</v>
      </c>
      <c r="G230" t="s">
        <v>1307</v>
      </c>
    </row>
    <row r="231" spans="1:7" x14ac:dyDescent="0.3">
      <c r="A231" t="s">
        <v>669</v>
      </c>
      <c r="B231" t="s">
        <v>670</v>
      </c>
      <c r="C231" t="s">
        <v>671</v>
      </c>
      <c r="D231" t="s">
        <v>966</v>
      </c>
      <c r="E231" t="s">
        <v>1197</v>
      </c>
      <c r="F231">
        <v>800</v>
      </c>
      <c r="G231" t="s">
        <v>1198</v>
      </c>
    </row>
    <row r="232" spans="1:7" x14ac:dyDescent="0.3">
      <c r="A232" t="s">
        <v>672</v>
      </c>
      <c r="B232" t="s">
        <v>673</v>
      </c>
      <c r="C232" t="s">
        <v>674</v>
      </c>
      <c r="D232" t="s">
        <v>967</v>
      </c>
      <c r="E232" t="s">
        <v>1196</v>
      </c>
      <c r="F232">
        <v>980</v>
      </c>
      <c r="G232" t="s">
        <v>1308</v>
      </c>
    </row>
    <row r="233" spans="1:7" x14ac:dyDescent="0.3">
      <c r="A233" t="s">
        <v>675</v>
      </c>
      <c r="B233" t="s">
        <v>676</v>
      </c>
      <c r="C233" t="s">
        <v>677</v>
      </c>
      <c r="D233" t="s">
        <v>968</v>
      </c>
      <c r="E233" t="s">
        <v>1007</v>
      </c>
      <c r="F233">
        <v>784</v>
      </c>
      <c r="G233" t="s">
        <v>1008</v>
      </c>
    </row>
    <row r="234" spans="1:7" x14ac:dyDescent="0.3">
      <c r="A234" t="s">
        <v>678</v>
      </c>
      <c r="B234" t="s">
        <v>679</v>
      </c>
      <c r="C234" t="s">
        <v>680</v>
      </c>
      <c r="D234" t="s">
        <v>969</v>
      </c>
      <c r="E234" t="s">
        <v>1085</v>
      </c>
      <c r="F234">
        <v>826</v>
      </c>
      <c r="G234" t="s">
        <v>1086</v>
      </c>
    </row>
    <row r="235" spans="1:7" x14ac:dyDescent="0.3">
      <c r="A235" t="s">
        <v>684</v>
      </c>
      <c r="B235" t="s">
        <v>685</v>
      </c>
      <c r="C235" t="s">
        <v>686</v>
      </c>
      <c r="D235" t="s">
        <v>971</v>
      </c>
      <c r="E235" t="s">
        <v>1201</v>
      </c>
      <c r="F235">
        <v>858</v>
      </c>
      <c r="G235" t="s">
        <v>1309</v>
      </c>
    </row>
    <row r="236" spans="1:7" x14ac:dyDescent="0.3">
      <c r="A236" t="s">
        <v>687</v>
      </c>
      <c r="B236" t="s">
        <v>688</v>
      </c>
      <c r="C236" t="s">
        <v>689</v>
      </c>
      <c r="D236" t="s">
        <v>972</v>
      </c>
      <c r="E236" t="s">
        <v>1202</v>
      </c>
      <c r="F236">
        <v>860</v>
      </c>
      <c r="G236" t="s">
        <v>1310</v>
      </c>
    </row>
    <row r="237" spans="1:7" x14ac:dyDescent="0.3">
      <c r="A237" t="s">
        <v>690</v>
      </c>
      <c r="B237" t="s">
        <v>691</v>
      </c>
      <c r="C237" t="s">
        <v>692</v>
      </c>
      <c r="D237" t="s">
        <v>973</v>
      </c>
      <c r="E237" t="s">
        <v>1205</v>
      </c>
      <c r="F237">
        <v>548</v>
      </c>
      <c r="G237" t="s">
        <v>1313</v>
      </c>
    </row>
    <row r="238" spans="1:7" x14ac:dyDescent="0.3">
      <c r="A238" t="s">
        <v>726</v>
      </c>
      <c r="B238" t="s">
        <v>285</v>
      </c>
      <c r="C238" t="s">
        <v>286</v>
      </c>
      <c r="D238" t="s">
        <v>834</v>
      </c>
      <c r="E238" t="s">
        <v>1080</v>
      </c>
      <c r="F238">
        <v>978</v>
      </c>
      <c r="G238" t="s">
        <v>1081</v>
      </c>
    </row>
    <row r="239" spans="1:7" x14ac:dyDescent="0.3">
      <c r="A239" t="s">
        <v>733</v>
      </c>
      <c r="B239" t="s">
        <v>693</v>
      </c>
      <c r="C239" t="s">
        <v>694</v>
      </c>
      <c r="D239" t="s">
        <v>974</v>
      </c>
      <c r="E239" t="s">
        <v>1203</v>
      </c>
      <c r="F239">
        <v>937</v>
      </c>
      <c r="G239" t="s">
        <v>1311</v>
      </c>
    </row>
    <row r="240" spans="1:7" x14ac:dyDescent="0.3">
      <c r="A240" t="s">
        <v>695</v>
      </c>
      <c r="B240" t="s">
        <v>696</v>
      </c>
      <c r="C240" t="s">
        <v>697</v>
      </c>
      <c r="D240" t="s">
        <v>975</v>
      </c>
      <c r="E240" t="s">
        <v>1204</v>
      </c>
      <c r="F240">
        <v>704</v>
      </c>
      <c r="G240" t="s">
        <v>1312</v>
      </c>
    </row>
    <row r="241" spans="1:7" x14ac:dyDescent="0.3">
      <c r="A241" t="s">
        <v>698</v>
      </c>
      <c r="B241" t="s">
        <v>699</v>
      </c>
      <c r="C241" t="s">
        <v>700</v>
      </c>
      <c r="D241" t="s">
        <v>976</v>
      </c>
      <c r="E241" t="s">
        <v>1199</v>
      </c>
      <c r="F241">
        <v>840</v>
      </c>
      <c r="G241" t="s">
        <v>1200</v>
      </c>
    </row>
    <row r="242" spans="1:7" x14ac:dyDescent="0.3">
      <c r="A242" t="s">
        <v>701</v>
      </c>
      <c r="B242" t="s">
        <v>702</v>
      </c>
      <c r="C242" t="s">
        <v>703</v>
      </c>
      <c r="D242" t="s">
        <v>977</v>
      </c>
    </row>
    <row r="243" spans="1:7" x14ac:dyDescent="0.3">
      <c r="A243" t="s">
        <v>704</v>
      </c>
      <c r="B243" t="s">
        <v>705</v>
      </c>
      <c r="C243" t="s">
        <v>706</v>
      </c>
      <c r="D243" t="s">
        <v>978</v>
      </c>
    </row>
    <row r="244" spans="1:7" x14ac:dyDescent="0.3">
      <c r="A244" t="s">
        <v>707</v>
      </c>
      <c r="B244" t="s">
        <v>708</v>
      </c>
      <c r="C244" t="s">
        <v>709</v>
      </c>
      <c r="D244" t="s">
        <v>979</v>
      </c>
      <c r="E244" t="s">
        <v>1212</v>
      </c>
      <c r="F244">
        <v>886</v>
      </c>
      <c r="G244" t="s">
        <v>1315</v>
      </c>
    </row>
    <row r="245" spans="1:7" x14ac:dyDescent="0.3">
      <c r="A245" t="s">
        <v>710</v>
      </c>
      <c r="B245" t="s">
        <v>711</v>
      </c>
      <c r="C245" t="s">
        <v>712</v>
      </c>
      <c r="D245" t="s">
        <v>980</v>
      </c>
      <c r="E245" t="s">
        <v>1214</v>
      </c>
      <c r="F245">
        <v>967</v>
      </c>
      <c r="G245" t="s">
        <v>1317</v>
      </c>
    </row>
    <row r="246" spans="1:7" x14ac:dyDescent="0.3">
      <c r="A246" t="s">
        <v>713</v>
      </c>
      <c r="B246" t="s">
        <v>714</v>
      </c>
      <c r="C246" t="s">
        <v>715</v>
      </c>
      <c r="D246" t="s">
        <v>981</v>
      </c>
      <c r="E246" t="s">
        <v>1199</v>
      </c>
      <c r="F246">
        <v>840</v>
      </c>
      <c r="G246" t="s">
        <v>1200</v>
      </c>
    </row>
  </sheetData>
  <sheetProtection algorithmName="SHA-512" hashValue="PoIWukFjKYv3WFfSCAPN2cLCiGU5fGZq4A3W/CxF1qY5wBKHqy+CW2r1alaqR5bq7XJJsyf6CVHU3T7lkE2odQ==" saltValue="bjEodVEmDNshmMpXc3oJx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B73A9A-A04F-41FF-96F9-A7BAA5B16ED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7BDA85FB-57D5-4A9F-A904-DAE491709832}">
  <ds:schemaRefs>
    <ds:schemaRef ds:uri="http://schemas.microsoft.com/DataMashup"/>
  </ds:schemaRefs>
</ds:datastoreItem>
</file>

<file path=customXml/itemProps3.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4.xml><?xml version="1.0" encoding="utf-8"?>
<ds:datastoreItem xmlns:ds="http://schemas.openxmlformats.org/officeDocument/2006/customXml" ds:itemID="{D26C1297-72EA-414A-BB15-72919DAB88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20</vt:i4>
      </vt:variant>
    </vt:vector>
  </HeadingPairs>
  <TitlesOfParts>
    <vt:vector size="27" baseType="lpstr">
      <vt:lpstr>Introduction</vt:lpstr>
      <vt:lpstr>Part 1 - About</vt:lpstr>
      <vt:lpstr>Part 2 - Disclosure checklist</vt:lpstr>
      <vt:lpstr>Part 3 - Reporting entities</vt:lpstr>
      <vt:lpstr>Part 4 - Government revenues</vt:lpstr>
      <vt:lpstr>Part 5 - Company data</vt:lpstr>
      <vt:lpstr>Lists</vt:lpstr>
      <vt:lpstr>'Part 2 - Disclosure checklist'!_Toc203487321</vt:lpstr>
      <vt:lpstr>'Part 2 - Disclosure checklist'!_Toc203487326</vt:lpstr>
      <vt:lpstr>'Part 2 - Disclosure checklist'!_Toc203487336</vt:lpstr>
      <vt:lpstr>'Part 2 - Disclosure checklist'!_Toc203487338</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EITI International Secretariat</dc:creator>
  <cp:lastModifiedBy>EITI-SR SURINAME</cp:lastModifiedBy>
  <cp:lastPrinted>2018-09-11T11:28:24Z</cp:lastPrinted>
  <dcterms:created xsi:type="dcterms:W3CDTF">2018-04-20T09:16:43Z</dcterms:created>
  <dcterms:modified xsi:type="dcterms:W3CDTF">2026-01-26T18:06:11Z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