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4.xml" ContentType="application/vnd.openxmlformats-officedocument.spreadsheetml.table+xml"/>
  <Override PartName="/xl/tables/table5.xml" ContentType="application/vnd.openxmlformats-officedocument.spreadsheetml.table+xml"/>
  <Override PartName="/xl/drawings/drawing3.xml" ContentType="application/vnd.openxmlformats-officedocument.drawing+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codeName="ThisWorkbook" defaultThemeVersion="166925"/>
  <mc:AlternateContent xmlns:mc="http://schemas.openxmlformats.org/markup-compatibility/2006">
    <mc:Choice Requires="x15">
      <x15ac:absPath xmlns:x15ac="http://schemas.microsoft.com/office/spreadsheetml/2010/11/ac" url="E:\EXT\IO\"/>
    </mc:Choice>
  </mc:AlternateContent>
  <xr:revisionPtr revIDLastSave="0" documentId="8_{AFDB4661-0242-464D-9771-865EA171A3AE}" xr6:coauthVersionLast="47" xr6:coauthVersionMax="47" xr10:uidLastSave="{00000000-0000-0000-0000-000000000000}"/>
  <bookViews>
    <workbookView xWindow="-12" yWindow="-528" windowWidth="23064" windowHeight="12432" firstSheet="1" activeTab="2" xr2:uid="{BE9E1E00-0B85-4844-B1E3-229A610793B1}"/>
  </bookViews>
  <sheets>
    <sheet name="Introduction" sheetId="13" r:id="rId1"/>
    <sheet name="Part 1 - About" sheetId="9" r:id="rId2"/>
    <sheet name="Part 2 - Disclosure checklist" sheetId="8" r:id="rId3"/>
    <sheet name="Part 3 - Reporting entities" sheetId="12" r:id="rId4"/>
    <sheet name="Part 4 - Government revenues" sheetId="4" r:id="rId5"/>
    <sheet name="Part 5 - Company data" sheetId="11" r:id="rId6"/>
    <sheet name="Lists" sheetId="10" state="hidden" r:id="rId7"/>
  </sheets>
  <definedNames>
    <definedName name="Agency_type">Government_entity_type[[#All],[&lt; Agency type &gt;]]</definedName>
    <definedName name="Commodities_list">Table5_Commodities_list[HS Product Description w volume]</definedName>
    <definedName name="Commodity_names">Table5_Commodities_list[HS Product Description]</definedName>
    <definedName name="Companies_list">Companies[Full company name]</definedName>
    <definedName name="Countries_list">Table1_Country_codes_and_currencies[Country or Area name]</definedName>
    <definedName name="Currency_code_list">Table1_Country_codes_and_currencies[Currency code (ISO-4217)]</definedName>
    <definedName name="GFS_list">Table6_GFS_codes_classification[Combined]</definedName>
    <definedName name="Government_entities_list">Government_agencies[Full name of agency]</definedName>
    <definedName name="Project_phases_list">Table12[Project phases]</definedName>
    <definedName name="Projectname">Companies15[Full project name]</definedName>
    <definedName name="Reporting_options_list">Table3_Reporting_options[List]</definedName>
    <definedName name="Revenue_stream_list">Government_revenues_table[Revenue stream name]</definedName>
    <definedName name="Sector_list">Table7_sectors[Sector(s)]</definedName>
    <definedName name="Simple_options_list">Table2_Simple_options[List]</definedName>
    <definedName name="Total_reconciled">Table10[Revenue value]</definedName>
    <definedName name="Total_revenues">Government_revenues_table[Revenue value]</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6" i="12" l="1"/>
  <c r="B19" i="11" l="1"/>
  <c r="B20" i="11"/>
  <c r="B21" i="11"/>
  <c r="B22" i="11"/>
  <c r="B23" i="11"/>
  <c r="B24" i="11"/>
  <c r="B25" i="11"/>
  <c r="B26" i="11"/>
  <c r="B27" i="11"/>
  <c r="B28" i="11"/>
  <c r="B29" i="11"/>
  <c r="B30" i="11"/>
  <c r="B31" i="11"/>
  <c r="B32" i="11"/>
  <c r="B33" i="11"/>
  <c r="B34" i="11"/>
  <c r="B35" i="11"/>
  <c r="B36" i="11"/>
  <c r="B37" i="11"/>
  <c r="B38" i="11"/>
  <c r="B39" i="11"/>
  <c r="B40" i="11"/>
  <c r="B41" i="11"/>
  <c r="B42" i="11"/>
  <c r="B37" i="4"/>
  <c r="C37" i="4"/>
  <c r="D37" i="4"/>
  <c r="E37" i="4"/>
  <c r="B30" i="4"/>
  <c r="C30" i="4"/>
  <c r="D30" i="4"/>
  <c r="E30" i="4"/>
  <c r="B35" i="4"/>
  <c r="C35" i="4"/>
  <c r="D35" i="4"/>
  <c r="E35" i="4"/>
  <c r="B34" i="4"/>
  <c r="C34" i="4"/>
  <c r="D34" i="4"/>
  <c r="E34" i="4"/>
  <c r="B26" i="4"/>
  <c r="C26" i="4"/>
  <c r="D26" i="4"/>
  <c r="E26" i="4"/>
  <c r="B25" i="4"/>
  <c r="C25" i="4"/>
  <c r="D25" i="4"/>
  <c r="E25" i="4"/>
  <c r="I30" i="12"/>
  <c r="I31" i="12"/>
  <c r="I32" i="12"/>
  <c r="I33" i="12"/>
  <c r="I34" i="12"/>
  <c r="I35" i="12"/>
  <c r="I36" i="12"/>
  <c r="I37" i="12"/>
  <c r="I38" i="12"/>
  <c r="I39" i="12"/>
  <c r="I40" i="12"/>
  <c r="I41" i="12"/>
  <c r="I42" i="12"/>
  <c r="I43" i="12"/>
  <c r="I44" i="12"/>
  <c r="I45" i="12"/>
  <c r="I46" i="12"/>
  <c r="I47" i="12"/>
  <c r="I48" i="12"/>
  <c r="I49" i="12"/>
  <c r="I50" i="12"/>
  <c r="I51" i="12"/>
  <c r="I52" i="12"/>
  <c r="J46" i="11" l="1"/>
  <c r="J44" i="4" l="1"/>
  <c r="J48" i="11" l="1"/>
  <c r="I28" i="12"/>
  <c r="H48" i="11" l="1"/>
  <c r="J42" i="4"/>
  <c r="I44" i="4"/>
  <c r="B118" i="8" l="1"/>
  <c r="B114" i="8"/>
  <c r="B116" i="8"/>
  <c r="D138" i="8" l="1"/>
  <c r="E27" i="9"/>
  <c r="F197" i="8" l="1"/>
  <c r="F196" i="8"/>
  <c r="F195" i="8"/>
  <c r="E15" i="12" l="1"/>
  <c r="D104" i="8" l="1"/>
  <c r="E54" i="9" l="1"/>
  <c r="E55" i="9"/>
  <c r="E53" i="9"/>
  <c r="E56" i="9"/>
  <c r="B65" i="8"/>
  <c r="B95" i="8" l="1"/>
  <c r="B93" i="8"/>
  <c r="B91" i="8"/>
  <c r="B89" i="8"/>
  <c r="B87" i="8"/>
  <c r="B85" i="8"/>
  <c r="I55" i="12"/>
  <c r="E31" i="9" l="1"/>
  <c r="F41" i="8" l="1"/>
  <c r="F40" i="8"/>
  <c r="B18" i="11"/>
  <c r="I29" i="12"/>
  <c r="I53" i="12"/>
  <c r="I54" i="12"/>
  <c r="I27" i="12"/>
  <c r="G33" i="9"/>
  <c r="E20" i="12"/>
  <c r="B15" i="11"/>
  <c r="B16" i="11"/>
  <c r="B17" i="11"/>
  <c r="B43" i="11"/>
  <c r="B44" i="11"/>
  <c r="E30" i="9"/>
  <c r="N4" i="4"/>
  <c r="B79" i="8"/>
  <c r="B77" i="8"/>
  <c r="B75" i="8"/>
  <c r="B73" i="8"/>
  <c r="B71" i="8"/>
  <c r="B69" i="8"/>
  <c r="B67" i="8"/>
  <c r="E16" i="9"/>
  <c r="E15" i="9"/>
  <c r="E28" i="9"/>
  <c r="E17" i="9"/>
  <c r="B134" i="8"/>
  <c r="J57" i="4"/>
  <c r="E40" i="4"/>
  <c r="D40" i="4"/>
  <c r="C40" i="4"/>
  <c r="B40" i="4"/>
  <c r="E36" i="4"/>
  <c r="F150" i="8"/>
  <c r="D23" i="4"/>
  <c r="E24" i="4"/>
  <c r="D24" i="4"/>
  <c r="C24" i="4"/>
  <c r="B24" i="4"/>
  <c r="E23" i="4"/>
  <c r="C23" i="4"/>
  <c r="B23" i="4"/>
  <c r="E22" i="4"/>
  <c r="D22" i="4"/>
  <c r="C22" i="4"/>
  <c r="B22" i="4"/>
  <c r="C27" i="4"/>
  <c r="C28" i="4"/>
  <c r="C29" i="4"/>
  <c r="C31" i="4"/>
  <c r="C32" i="4"/>
  <c r="C33" i="4"/>
  <c r="C36" i="4"/>
  <c r="C38" i="4"/>
  <c r="D27" i="4"/>
  <c r="D28" i="4"/>
  <c r="D29" i="4"/>
  <c r="D31" i="4"/>
  <c r="D32" i="4"/>
  <c r="D33" i="4"/>
  <c r="D36" i="4"/>
  <c r="D38" i="4"/>
  <c r="E27" i="4"/>
  <c r="E28" i="4"/>
  <c r="E29" i="4"/>
  <c r="E31" i="4"/>
  <c r="E32" i="4"/>
  <c r="E33" i="4"/>
  <c r="E38" i="4"/>
  <c r="B27" i="4"/>
  <c r="B28" i="4"/>
  <c r="B29" i="4"/>
  <c r="B31" i="4"/>
  <c r="B32" i="4"/>
  <c r="B33" i="4"/>
  <c r="B36" i="4"/>
  <c r="B38" i="4"/>
  <c r="B99" i="8"/>
  <c r="B97" i="8"/>
  <c r="E52" i="9"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Query - Government_revenues_table" description="Connection to the 'Government_revenues_table' query in the workbook." type="5" refreshedVersion="0" background="1">
    <dbPr connection="Provider=Microsoft.Mashup.OleDb.1;Data Source=$Workbook$;Location=Government_revenues_table;Extended Properties=&quot;&quot;" command="SELECT * FROM [Government_revenues_table]"/>
  </connection>
  <connection id="2" xr16:uid="{00000000-0015-0000-FFFF-FFFF01000000}" keepAlive="1" name="Query - Government_revenues_table (2)" description="Connection to the 'Government_revenues_table (2)' query in the workbook." type="5" refreshedVersion="0" background="1">
    <dbPr connection="Provider=Microsoft.Mashup.OleDb.1;Data Source=$Workbook$;Location=Government_revenues_table (2);Extended Properties=&quot;&quot;" command="SELECT * FROM [Government_revenues_table (2)]"/>
  </connection>
</connections>
</file>

<file path=xl/sharedStrings.xml><?xml version="1.0" encoding="utf-8"?>
<sst xmlns="http://schemas.openxmlformats.org/spreadsheetml/2006/main" count="3198" uniqueCount="2063">
  <si>
    <t>Summary data template for EITI disclosures</t>
  </si>
  <si>
    <t>Summary data template</t>
  </si>
  <si>
    <t>Comments / Notes</t>
  </si>
  <si>
    <t>Requirement</t>
  </si>
  <si>
    <t>Inclusion</t>
  </si>
  <si>
    <t>“Make the EITI Report available in an open data format (xlsx or csv) online and publicise its availability.” 
- EITI Requirement 7.1.c</t>
  </si>
  <si>
    <t>Afghanistan</t>
  </si>
  <si>
    <t>AF</t>
  </si>
  <si>
    <t>AFG</t>
  </si>
  <si>
    <t>Aland Islands</t>
  </si>
  <si>
    <t>AX</t>
  </si>
  <si>
    <t>ALA</t>
  </si>
  <si>
    <t>Albania</t>
  </si>
  <si>
    <t>AL</t>
  </si>
  <si>
    <t>ALB</t>
  </si>
  <si>
    <t>Algeria</t>
  </si>
  <si>
    <t>DZ</t>
  </si>
  <si>
    <t>DZA</t>
  </si>
  <si>
    <t>American Samoa</t>
  </si>
  <si>
    <t>AS</t>
  </si>
  <si>
    <t>ASM</t>
  </si>
  <si>
    <t>Andorra</t>
  </si>
  <si>
    <t>AD</t>
  </si>
  <si>
    <t>AND</t>
  </si>
  <si>
    <t>Angola</t>
  </si>
  <si>
    <t>AO</t>
  </si>
  <si>
    <t>AGO</t>
  </si>
  <si>
    <t>Anguilla</t>
  </si>
  <si>
    <t>AI</t>
  </si>
  <si>
    <t>AIA</t>
  </si>
  <si>
    <t>Antigua and Barbuda</t>
  </si>
  <si>
    <t>AG</t>
  </si>
  <si>
    <t>ATG</t>
  </si>
  <si>
    <t>Argentina</t>
  </si>
  <si>
    <t>AR</t>
  </si>
  <si>
    <t>ARG</t>
  </si>
  <si>
    <t>Armenia</t>
  </si>
  <si>
    <t>AM</t>
  </si>
  <si>
    <t>ARM</t>
  </si>
  <si>
    <t>Aruba</t>
  </si>
  <si>
    <t>AW</t>
  </si>
  <si>
    <t>ABW</t>
  </si>
  <si>
    <t>Australia</t>
  </si>
  <si>
    <t>AU</t>
  </si>
  <si>
    <t>AUS</t>
  </si>
  <si>
    <t>Austria</t>
  </si>
  <si>
    <t>AT</t>
  </si>
  <si>
    <t>AUT</t>
  </si>
  <si>
    <t>Azerbaijan</t>
  </si>
  <si>
    <t>AZ</t>
  </si>
  <si>
    <t>AZE</t>
  </si>
  <si>
    <t>Bahamas</t>
  </si>
  <si>
    <t>BS</t>
  </si>
  <si>
    <t>BHS</t>
  </si>
  <si>
    <t>Bahrain</t>
  </si>
  <si>
    <t>BH</t>
  </si>
  <si>
    <t>BHR</t>
  </si>
  <si>
    <t>Bangladesh</t>
  </si>
  <si>
    <t>BD</t>
  </si>
  <si>
    <t>BGD</t>
  </si>
  <si>
    <t>Barbados</t>
  </si>
  <si>
    <t>BB</t>
  </si>
  <si>
    <t>BRB</t>
  </si>
  <si>
    <t>Belarus</t>
  </si>
  <si>
    <t>BY</t>
  </si>
  <si>
    <t>BLR</t>
  </si>
  <si>
    <t>Belgium</t>
  </si>
  <si>
    <t>BE</t>
  </si>
  <si>
    <t>BEL</t>
  </si>
  <si>
    <t>Belize</t>
  </si>
  <si>
    <t>BZ</t>
  </si>
  <si>
    <t>BLZ</t>
  </si>
  <si>
    <t>Benin</t>
  </si>
  <si>
    <t>BJ</t>
  </si>
  <si>
    <t>BEN</t>
  </si>
  <si>
    <t>Bermuda</t>
  </si>
  <si>
    <t>BM</t>
  </si>
  <si>
    <t>BMU</t>
  </si>
  <si>
    <t>Bhutan</t>
  </si>
  <si>
    <t>BT</t>
  </si>
  <si>
    <t>BTN</t>
  </si>
  <si>
    <t>Bolivia</t>
  </si>
  <si>
    <t>BO</t>
  </si>
  <si>
    <t>BOL</t>
  </si>
  <si>
    <t>Bosnia and Herzegovina</t>
  </si>
  <si>
    <t>BA</t>
  </si>
  <si>
    <t>BIH</t>
  </si>
  <si>
    <t>Botswana</t>
  </si>
  <si>
    <t>BW</t>
  </si>
  <si>
    <t>BWA</t>
  </si>
  <si>
    <t>Brazil</t>
  </si>
  <si>
    <t>BR</t>
  </si>
  <si>
    <t>BRA</t>
  </si>
  <si>
    <t>British Virgin Islands</t>
  </si>
  <si>
    <t>VG</t>
  </si>
  <si>
    <t>VGB</t>
  </si>
  <si>
    <t>British Indian Ocean Territory</t>
  </si>
  <si>
    <t>IO</t>
  </si>
  <si>
    <t>IOT</t>
  </si>
  <si>
    <t>Brunei Darussalam</t>
  </si>
  <si>
    <t>BN</t>
  </si>
  <si>
    <t>BRN</t>
  </si>
  <si>
    <t>Bulgaria</t>
  </si>
  <si>
    <t>BG</t>
  </si>
  <si>
    <t>BGR</t>
  </si>
  <si>
    <t>Burkina Faso</t>
  </si>
  <si>
    <t>BF</t>
  </si>
  <si>
    <t>BFA</t>
  </si>
  <si>
    <t>Burundi</t>
  </si>
  <si>
    <t>BI</t>
  </si>
  <si>
    <t>BDI</t>
  </si>
  <si>
    <t>Cambodia</t>
  </si>
  <si>
    <t>KH</t>
  </si>
  <si>
    <t>KHM</t>
  </si>
  <si>
    <t>Cameroon</t>
  </si>
  <si>
    <t>CM</t>
  </si>
  <si>
    <t>CMR</t>
  </si>
  <si>
    <t>Canada</t>
  </si>
  <si>
    <t>CA</t>
  </si>
  <si>
    <t>CAN</t>
  </si>
  <si>
    <t>Cape Verde</t>
  </si>
  <si>
    <t>CV</t>
  </si>
  <si>
    <t>CPV</t>
  </si>
  <si>
    <t>Cayman Islands</t>
  </si>
  <si>
    <t>KY</t>
  </si>
  <si>
    <t>CYM</t>
  </si>
  <si>
    <t>Central African Republic</t>
  </si>
  <si>
    <t>CF</t>
  </si>
  <si>
    <t>CAF</t>
  </si>
  <si>
    <t>Chad</t>
  </si>
  <si>
    <t>TD</t>
  </si>
  <si>
    <t>TCD</t>
  </si>
  <si>
    <t>Chile</t>
  </si>
  <si>
    <t>CL</t>
  </si>
  <si>
    <t>CHL</t>
  </si>
  <si>
    <t>China</t>
  </si>
  <si>
    <t>CN</t>
  </si>
  <si>
    <t>CHN</t>
  </si>
  <si>
    <t>HK</t>
  </si>
  <si>
    <t>HKG</t>
  </si>
  <si>
    <t>MO</t>
  </si>
  <si>
    <t>MAC</t>
  </si>
  <si>
    <t>Christmas Island</t>
  </si>
  <si>
    <t>CX</t>
  </si>
  <si>
    <t>CXR</t>
  </si>
  <si>
    <t>Cocos (Keeling) Islands</t>
  </si>
  <si>
    <t>CC</t>
  </si>
  <si>
    <t>CCK</t>
  </si>
  <si>
    <t>Colombia</t>
  </si>
  <si>
    <t>CO</t>
  </si>
  <si>
    <t>COL</t>
  </si>
  <si>
    <t>Comoros</t>
  </si>
  <si>
    <t>KM</t>
  </si>
  <si>
    <t>COM</t>
  </si>
  <si>
    <t>CG</t>
  </si>
  <si>
    <t>COG</t>
  </si>
  <si>
    <t>CD</t>
  </si>
  <si>
    <t>COD</t>
  </si>
  <si>
    <t>Costa Rica</t>
  </si>
  <si>
    <t>CR</t>
  </si>
  <si>
    <t>CRI</t>
  </si>
  <si>
    <t>CI</t>
  </si>
  <si>
    <t>CIV</t>
  </si>
  <si>
    <t>Croatia</t>
  </si>
  <si>
    <t>HR</t>
  </si>
  <si>
    <t>HRV</t>
  </si>
  <si>
    <t>Cuba</t>
  </si>
  <si>
    <t>CU</t>
  </si>
  <si>
    <t>CUB</t>
  </si>
  <si>
    <t>Cyprus</t>
  </si>
  <si>
    <t>CY</t>
  </si>
  <si>
    <t>CYP</t>
  </si>
  <si>
    <t>Czech Republic</t>
  </si>
  <si>
    <t>CZ</t>
  </si>
  <si>
    <t>CZE</t>
  </si>
  <si>
    <t>Denmark</t>
  </si>
  <si>
    <t>DK</t>
  </si>
  <si>
    <t>DNK</t>
  </si>
  <si>
    <t>Djibouti</t>
  </si>
  <si>
    <t>DJ</t>
  </si>
  <si>
    <t>DJI</t>
  </si>
  <si>
    <t>Dominica</t>
  </si>
  <si>
    <t>DM</t>
  </si>
  <si>
    <t>DMA</t>
  </si>
  <si>
    <t>Dominican Republic</t>
  </si>
  <si>
    <t>DO</t>
  </si>
  <si>
    <t>DOM</t>
  </si>
  <si>
    <t>Ecuador</t>
  </si>
  <si>
    <t>EC</t>
  </si>
  <si>
    <t>ECU</t>
  </si>
  <si>
    <t>Egypt</t>
  </si>
  <si>
    <t>EG</t>
  </si>
  <si>
    <t>EGY</t>
  </si>
  <si>
    <t>El Salvador</t>
  </si>
  <si>
    <t>SV</t>
  </si>
  <si>
    <t>SLV</t>
  </si>
  <si>
    <t>Equatorial Guinea</t>
  </si>
  <si>
    <t>GQ</t>
  </si>
  <si>
    <t>GNQ</t>
  </si>
  <si>
    <t>Eritrea</t>
  </si>
  <si>
    <t>ER</t>
  </si>
  <si>
    <t>ERI</t>
  </si>
  <si>
    <t>Estonia</t>
  </si>
  <si>
    <t>EE</t>
  </si>
  <si>
    <t>EST</t>
  </si>
  <si>
    <t>Ethiopia</t>
  </si>
  <si>
    <t>ET</t>
  </si>
  <si>
    <t>ETH</t>
  </si>
  <si>
    <t>FK</t>
  </si>
  <si>
    <t>FLK</t>
  </si>
  <si>
    <t>Faroe Islands</t>
  </si>
  <si>
    <t>FO</t>
  </si>
  <si>
    <t>FRO</t>
  </si>
  <si>
    <t>Fiji</t>
  </si>
  <si>
    <t>FJ</t>
  </si>
  <si>
    <t>FJI</t>
  </si>
  <si>
    <t>Finland</t>
  </si>
  <si>
    <t>FI</t>
  </si>
  <si>
    <t>FIN</t>
  </si>
  <si>
    <t>France</t>
  </si>
  <si>
    <t>FR</t>
  </si>
  <si>
    <t>FRA</t>
  </si>
  <si>
    <t>French Guiana</t>
  </si>
  <si>
    <t>GF</t>
  </si>
  <si>
    <t>GUF</t>
  </si>
  <si>
    <t>French Polynesia</t>
  </si>
  <si>
    <t>PF</t>
  </si>
  <si>
    <t>PYF</t>
  </si>
  <si>
    <t>French Southern Territories</t>
  </si>
  <si>
    <t>TF</t>
  </si>
  <si>
    <t>ATF</t>
  </si>
  <si>
    <t>Gabon</t>
  </si>
  <si>
    <t>GA</t>
  </si>
  <si>
    <t>GAB</t>
  </si>
  <si>
    <t>Gambia</t>
  </si>
  <si>
    <t>GM</t>
  </si>
  <si>
    <t>GMB</t>
  </si>
  <si>
    <t>Georgia</t>
  </si>
  <si>
    <t>GE</t>
  </si>
  <si>
    <t>GEO</t>
  </si>
  <si>
    <t>Germany</t>
  </si>
  <si>
    <t>DE</t>
  </si>
  <si>
    <t>DEU</t>
  </si>
  <si>
    <t>Ghana</t>
  </si>
  <si>
    <t>GH</t>
  </si>
  <si>
    <t>GHA</t>
  </si>
  <si>
    <t>Gibraltar</t>
  </si>
  <si>
    <t>GI</t>
  </si>
  <si>
    <t>GIB</t>
  </si>
  <si>
    <t>Greece</t>
  </si>
  <si>
    <t>GR</t>
  </si>
  <si>
    <t>GRC</t>
  </si>
  <si>
    <t>Greenland</t>
  </si>
  <si>
    <t>GL</t>
  </si>
  <si>
    <t>GRL</t>
  </si>
  <si>
    <t>Grenada</t>
  </si>
  <si>
    <t>GD</t>
  </si>
  <si>
    <t>GRD</t>
  </si>
  <si>
    <t>Guadeloupe</t>
  </si>
  <si>
    <t>GP</t>
  </si>
  <si>
    <t>GLP</t>
  </si>
  <si>
    <t>Guam</t>
  </si>
  <si>
    <t>GU</t>
  </si>
  <si>
    <t>GUM</t>
  </si>
  <si>
    <t>Guatemala</t>
  </si>
  <si>
    <t>GT</t>
  </si>
  <si>
    <t>GTM</t>
  </si>
  <si>
    <t>Guernsey</t>
  </si>
  <si>
    <t>GG</t>
  </si>
  <si>
    <t>GGY</t>
  </si>
  <si>
    <t>Guinea</t>
  </si>
  <si>
    <t>GN</t>
  </si>
  <si>
    <t>GIN</t>
  </si>
  <si>
    <t>Guinea-Bissau</t>
  </si>
  <si>
    <t>GW</t>
  </si>
  <si>
    <t>GNB</t>
  </si>
  <si>
    <t>Guyana</t>
  </si>
  <si>
    <t>GY</t>
  </si>
  <si>
    <t>GUY</t>
  </si>
  <si>
    <t>Haiti</t>
  </si>
  <si>
    <t>HT</t>
  </si>
  <si>
    <t>HTI</t>
  </si>
  <si>
    <t>Heard and Mcdonald Islands</t>
  </si>
  <si>
    <t>HM</t>
  </si>
  <si>
    <t>HMD</t>
  </si>
  <si>
    <t>VA</t>
  </si>
  <si>
    <t>VAT</t>
  </si>
  <si>
    <t>Honduras</t>
  </si>
  <si>
    <t>HN</t>
  </si>
  <si>
    <t>HND</t>
  </si>
  <si>
    <t>Hungary</t>
  </si>
  <si>
    <t>HU</t>
  </si>
  <si>
    <t>HUN</t>
  </si>
  <si>
    <t>Iceland</t>
  </si>
  <si>
    <t>IS</t>
  </si>
  <si>
    <t>ISL</t>
  </si>
  <si>
    <t>India</t>
  </si>
  <si>
    <t>IN</t>
  </si>
  <si>
    <t>IND</t>
  </si>
  <si>
    <t>Indonesia</t>
  </si>
  <si>
    <t>ID</t>
  </si>
  <si>
    <t>IDN</t>
  </si>
  <si>
    <t>IR</t>
  </si>
  <si>
    <t>IRN</t>
  </si>
  <si>
    <t>Iraq</t>
  </si>
  <si>
    <t>IQ</t>
  </si>
  <si>
    <t>IRQ</t>
  </si>
  <si>
    <t>Ireland</t>
  </si>
  <si>
    <t>IE</t>
  </si>
  <si>
    <t>IRL</t>
  </si>
  <si>
    <t>Isle of Man</t>
  </si>
  <si>
    <t>IM</t>
  </si>
  <si>
    <t>IMN</t>
  </si>
  <si>
    <t>Israel</t>
  </si>
  <si>
    <t>IL</t>
  </si>
  <si>
    <t>ISR</t>
  </si>
  <si>
    <t>Italy</t>
  </si>
  <si>
    <t>IT</t>
  </si>
  <si>
    <t>ITA</t>
  </si>
  <si>
    <t>Jamaica</t>
  </si>
  <si>
    <t>JM</t>
  </si>
  <si>
    <t>JAM</t>
  </si>
  <si>
    <t>Japan</t>
  </si>
  <si>
    <t>JP</t>
  </si>
  <si>
    <t>JPN</t>
  </si>
  <si>
    <t>Jersey</t>
  </si>
  <si>
    <t>JE</t>
  </si>
  <si>
    <t>JEY</t>
  </si>
  <si>
    <t>Jordan</t>
  </si>
  <si>
    <t>JO</t>
  </si>
  <si>
    <t>JOR</t>
  </si>
  <si>
    <t>Kazakhstan</t>
  </si>
  <si>
    <t>KZ</t>
  </si>
  <si>
    <t>KAZ</t>
  </si>
  <si>
    <t>Kenya</t>
  </si>
  <si>
    <t>KE</t>
  </si>
  <si>
    <t>KEN</t>
  </si>
  <si>
    <t>Kiribati</t>
  </si>
  <si>
    <t>KI</t>
  </si>
  <si>
    <t>KIR</t>
  </si>
  <si>
    <t>Korea (North)</t>
  </si>
  <si>
    <t>KP</t>
  </si>
  <si>
    <t>PRK</t>
  </si>
  <si>
    <t>Korea (South)</t>
  </si>
  <si>
    <t>KR</t>
  </si>
  <si>
    <t>KOR</t>
  </si>
  <si>
    <t>Kuwait</t>
  </si>
  <si>
    <t>KW</t>
  </si>
  <si>
    <t>KWT</t>
  </si>
  <si>
    <t>KG</t>
  </si>
  <si>
    <t>KGZ</t>
  </si>
  <si>
    <t>Lao PDR</t>
  </si>
  <si>
    <t>LA</t>
  </si>
  <si>
    <t>LAO</t>
  </si>
  <si>
    <t>Latvia</t>
  </si>
  <si>
    <t>LV</t>
  </si>
  <si>
    <t>LVA</t>
  </si>
  <si>
    <t>Lebanon</t>
  </si>
  <si>
    <t>LB</t>
  </si>
  <si>
    <t>LBN</t>
  </si>
  <si>
    <t>Lesotho</t>
  </si>
  <si>
    <t>LS</t>
  </si>
  <si>
    <t>LSO</t>
  </si>
  <si>
    <t>Liberia</t>
  </si>
  <si>
    <t>LR</t>
  </si>
  <si>
    <t>LBR</t>
  </si>
  <si>
    <t>Libya</t>
  </si>
  <si>
    <t>LY</t>
  </si>
  <si>
    <t>LBY</t>
  </si>
  <si>
    <t>Liechtenstein</t>
  </si>
  <si>
    <t>LI</t>
  </si>
  <si>
    <t>LIE</t>
  </si>
  <si>
    <t>Lithuania</t>
  </si>
  <si>
    <t>LT</t>
  </si>
  <si>
    <t>LTU</t>
  </si>
  <si>
    <t>Luxembourg</t>
  </si>
  <si>
    <t>LU</t>
  </si>
  <si>
    <t>LUX</t>
  </si>
  <si>
    <t>MK</t>
  </si>
  <si>
    <t>MKD</t>
  </si>
  <si>
    <t>Madagascar</t>
  </si>
  <si>
    <t>MG</t>
  </si>
  <si>
    <t>MDG</t>
  </si>
  <si>
    <t>Malawi</t>
  </si>
  <si>
    <t>MW</t>
  </si>
  <si>
    <t>MWI</t>
  </si>
  <si>
    <t>Malaysia</t>
  </si>
  <si>
    <t>MY</t>
  </si>
  <si>
    <t>MYS</t>
  </si>
  <si>
    <t>Maldives</t>
  </si>
  <si>
    <t>MV</t>
  </si>
  <si>
    <t>MDV</t>
  </si>
  <si>
    <t>Mali</t>
  </si>
  <si>
    <t>ML</t>
  </si>
  <si>
    <t>MLI</t>
  </si>
  <si>
    <t>Malta</t>
  </si>
  <si>
    <t>MT</t>
  </si>
  <si>
    <t>MLT</t>
  </si>
  <si>
    <t>Marshall Islands</t>
  </si>
  <si>
    <t>MH</t>
  </si>
  <si>
    <t>MHL</t>
  </si>
  <si>
    <t>Martinique</t>
  </si>
  <si>
    <t>MQ</t>
  </si>
  <si>
    <t>MTQ</t>
  </si>
  <si>
    <t>Mauritania</t>
  </si>
  <si>
    <t>MR</t>
  </si>
  <si>
    <t>MRT</t>
  </si>
  <si>
    <t>Mauritius</t>
  </si>
  <si>
    <t>MU</t>
  </si>
  <si>
    <t>MUS</t>
  </si>
  <si>
    <t>Mayotte</t>
  </si>
  <si>
    <t>YT</t>
  </si>
  <si>
    <t>MYT</t>
  </si>
  <si>
    <t>Mexico</t>
  </si>
  <si>
    <t>MX</t>
  </si>
  <si>
    <t>MEX</t>
  </si>
  <si>
    <t>FM</t>
  </si>
  <si>
    <t>FSM</t>
  </si>
  <si>
    <t>Moldova</t>
  </si>
  <si>
    <t>MD</t>
  </si>
  <si>
    <t>MDA</t>
  </si>
  <si>
    <t>Monaco</t>
  </si>
  <si>
    <t>MC</t>
  </si>
  <si>
    <t>MCO</t>
  </si>
  <si>
    <t>Mongolia</t>
  </si>
  <si>
    <t>MN</t>
  </si>
  <si>
    <t>MNG</t>
  </si>
  <si>
    <t>Montenegro</t>
  </si>
  <si>
    <t>ME</t>
  </si>
  <si>
    <t>MNE</t>
  </si>
  <si>
    <t>Montserrat</t>
  </si>
  <si>
    <t>MS</t>
  </si>
  <si>
    <t>MSR</t>
  </si>
  <si>
    <t>Morocco</t>
  </si>
  <si>
    <t>MA</t>
  </si>
  <si>
    <t>MAR</t>
  </si>
  <si>
    <t>Mozambique</t>
  </si>
  <si>
    <t>MZ</t>
  </si>
  <si>
    <t>MOZ</t>
  </si>
  <si>
    <t>Myanmar</t>
  </si>
  <si>
    <t>MM</t>
  </si>
  <si>
    <t>MMR</t>
  </si>
  <si>
    <t>Namibia</t>
  </si>
  <si>
    <t>NA</t>
  </si>
  <si>
    <t>NAM</t>
  </si>
  <si>
    <t>Nauru</t>
  </si>
  <si>
    <t>NR</t>
  </si>
  <si>
    <t>NRU</t>
  </si>
  <si>
    <t>Nepal</t>
  </si>
  <si>
    <t>NP</t>
  </si>
  <si>
    <t>NPL</t>
  </si>
  <si>
    <t>Netherlands</t>
  </si>
  <si>
    <t>NL</t>
  </si>
  <si>
    <t>NLD</t>
  </si>
  <si>
    <t>Netherlands Antilles</t>
  </si>
  <si>
    <t>AN</t>
  </si>
  <si>
    <t>ANT</t>
  </si>
  <si>
    <t>New Caledonia</t>
  </si>
  <si>
    <t>NC</t>
  </si>
  <si>
    <t>NCL</t>
  </si>
  <si>
    <t>New Zealand</t>
  </si>
  <si>
    <t>NZ</t>
  </si>
  <si>
    <t>NZL</t>
  </si>
  <si>
    <t>Nicaragua</t>
  </si>
  <si>
    <t>NI</t>
  </si>
  <si>
    <t>NIC</t>
  </si>
  <si>
    <t>Niger</t>
  </si>
  <si>
    <t>NE</t>
  </si>
  <si>
    <t>NER</t>
  </si>
  <si>
    <t>Nigeria</t>
  </si>
  <si>
    <t>NG</t>
  </si>
  <si>
    <t>NGA</t>
  </si>
  <si>
    <t>Niue</t>
  </si>
  <si>
    <t>NU</t>
  </si>
  <si>
    <t>NIU</t>
  </si>
  <si>
    <t>Norfolk Island</t>
  </si>
  <si>
    <t>NF</t>
  </si>
  <si>
    <t>NFK</t>
  </si>
  <si>
    <t>Northern Mariana Islands</t>
  </si>
  <si>
    <t>MP</t>
  </si>
  <si>
    <t>MNP</t>
  </si>
  <si>
    <t>Norway</t>
  </si>
  <si>
    <t>NO</t>
  </si>
  <si>
    <t>NOR</t>
  </si>
  <si>
    <t>Oman</t>
  </si>
  <si>
    <t>OM</t>
  </si>
  <si>
    <t>OMN</t>
  </si>
  <si>
    <t>Pakistan</t>
  </si>
  <si>
    <t>PK</t>
  </si>
  <si>
    <t>PAK</t>
  </si>
  <si>
    <t>Palau</t>
  </si>
  <si>
    <t>PW</t>
  </si>
  <si>
    <t>PLW</t>
  </si>
  <si>
    <t>Palestinian Territory</t>
  </si>
  <si>
    <t>PS</t>
  </si>
  <si>
    <t>PSE</t>
  </si>
  <si>
    <t>Panama</t>
  </si>
  <si>
    <t>PA</t>
  </si>
  <si>
    <t>PAN</t>
  </si>
  <si>
    <t>Papua New Guinea</t>
  </si>
  <si>
    <t>PG</t>
  </si>
  <si>
    <t>PNG</t>
  </si>
  <si>
    <t>Paraguay</t>
  </si>
  <si>
    <t>PY</t>
  </si>
  <si>
    <t>PRY</t>
  </si>
  <si>
    <t>Peru</t>
  </si>
  <si>
    <t>PE</t>
  </si>
  <si>
    <t>PER</t>
  </si>
  <si>
    <t>Philippines</t>
  </si>
  <si>
    <t>PH</t>
  </si>
  <si>
    <t>PHL</t>
  </si>
  <si>
    <t>Pitcairn</t>
  </si>
  <si>
    <t>PN</t>
  </si>
  <si>
    <t>PCN</t>
  </si>
  <si>
    <t>Poland</t>
  </si>
  <si>
    <t>PL</t>
  </si>
  <si>
    <t>POL</t>
  </si>
  <si>
    <t>Portugal</t>
  </si>
  <si>
    <t>PT</t>
  </si>
  <si>
    <t>PRT</t>
  </si>
  <si>
    <t>Puerto Rico</t>
  </si>
  <si>
    <t>PR</t>
  </si>
  <si>
    <t>PRI</t>
  </si>
  <si>
    <t>Qatar</t>
  </si>
  <si>
    <t>QA</t>
  </si>
  <si>
    <t>QAT</t>
  </si>
  <si>
    <t>RE</t>
  </si>
  <si>
    <t>REU</t>
  </si>
  <si>
    <t>Romania</t>
  </si>
  <si>
    <t>RO</t>
  </si>
  <si>
    <t>ROU</t>
  </si>
  <si>
    <t>Russian Federation</t>
  </si>
  <si>
    <t>RU</t>
  </si>
  <si>
    <t>RUS</t>
  </si>
  <si>
    <t>Rwanda</t>
  </si>
  <si>
    <t>RW</t>
  </si>
  <si>
    <t>RWA</t>
  </si>
  <si>
    <t>BL</t>
  </si>
  <si>
    <t>BLM</t>
  </si>
  <si>
    <t>Saint Helena</t>
  </si>
  <si>
    <t>SH</t>
  </si>
  <si>
    <t>SHN</t>
  </si>
  <si>
    <t>Saint Kitts and Nevis</t>
  </si>
  <si>
    <t>KN</t>
  </si>
  <si>
    <t>KNA</t>
  </si>
  <si>
    <t>Saint Lucia</t>
  </si>
  <si>
    <t>LC</t>
  </si>
  <si>
    <t>LCA</t>
  </si>
  <si>
    <t>MF</t>
  </si>
  <si>
    <t>MAF</t>
  </si>
  <si>
    <t>Saint Pierre and Miquelon</t>
  </si>
  <si>
    <t>PM</t>
  </si>
  <si>
    <t>SPM</t>
  </si>
  <si>
    <t>Saint Vincent and Grenadines</t>
  </si>
  <si>
    <t>VC</t>
  </si>
  <si>
    <t>VCT</t>
  </si>
  <si>
    <t>Samoa</t>
  </si>
  <si>
    <t>WS</t>
  </si>
  <si>
    <t>WSM</t>
  </si>
  <si>
    <t>San Marino</t>
  </si>
  <si>
    <t>SM</t>
  </si>
  <si>
    <t>SMR</t>
  </si>
  <si>
    <t>Sao Tome and Principe</t>
  </si>
  <si>
    <t>ST</t>
  </si>
  <si>
    <t>STP</t>
  </si>
  <si>
    <t>Saudi Arabia</t>
  </si>
  <si>
    <t>SA</t>
  </si>
  <si>
    <t>SAU</t>
  </si>
  <si>
    <t>Senegal</t>
  </si>
  <si>
    <t>SN</t>
  </si>
  <si>
    <t>SEN</t>
  </si>
  <si>
    <t>Serbia</t>
  </si>
  <si>
    <t>RS</t>
  </si>
  <si>
    <t>SRB</t>
  </si>
  <si>
    <t>Seychelles</t>
  </si>
  <si>
    <t>SC</t>
  </si>
  <si>
    <t>SYC</t>
  </si>
  <si>
    <t>Sierra Leone</t>
  </si>
  <si>
    <t>SL</t>
  </si>
  <si>
    <t>SLE</t>
  </si>
  <si>
    <t>Singapore</t>
  </si>
  <si>
    <t>SG</t>
  </si>
  <si>
    <t>SGP</t>
  </si>
  <si>
    <t>Slovakia</t>
  </si>
  <si>
    <t>SK</t>
  </si>
  <si>
    <t>SVK</t>
  </si>
  <si>
    <t>Slovenia</t>
  </si>
  <si>
    <t>SI</t>
  </si>
  <si>
    <t>SVN</t>
  </si>
  <si>
    <t>Solomon Islands</t>
  </si>
  <si>
    <t>SB</t>
  </si>
  <si>
    <t>SLB</t>
  </si>
  <si>
    <t>Somalia</t>
  </si>
  <si>
    <t>SO</t>
  </si>
  <si>
    <t>SOM</t>
  </si>
  <si>
    <t>South Africa</t>
  </si>
  <si>
    <t>ZA</t>
  </si>
  <si>
    <t>ZAF</t>
  </si>
  <si>
    <t>South Georgia and the South Sandwich Islands</t>
  </si>
  <si>
    <t>GS</t>
  </si>
  <si>
    <t>SGS</t>
  </si>
  <si>
    <t>South Sudan</t>
  </si>
  <si>
    <t>SS</t>
  </si>
  <si>
    <t>SSD</t>
  </si>
  <si>
    <t>Spain</t>
  </si>
  <si>
    <t>ES</t>
  </si>
  <si>
    <t>ESP</t>
  </si>
  <si>
    <t>Sri Lanka</t>
  </si>
  <si>
    <t>LK</t>
  </si>
  <si>
    <t>LKA</t>
  </si>
  <si>
    <t>Sudan</t>
  </si>
  <si>
    <t>SD</t>
  </si>
  <si>
    <t>SDN</t>
  </si>
  <si>
    <t>Suriname</t>
  </si>
  <si>
    <t>SR</t>
  </si>
  <si>
    <t>SUR</t>
  </si>
  <si>
    <t>Svalbard and Jan Mayen Islands</t>
  </si>
  <si>
    <t>SJ</t>
  </si>
  <si>
    <t>SJM</t>
  </si>
  <si>
    <t>SZ</t>
  </si>
  <si>
    <t>SWZ</t>
  </si>
  <si>
    <t>Sweden</t>
  </si>
  <si>
    <t>SE</t>
  </si>
  <si>
    <t>SWE</t>
  </si>
  <si>
    <t>Switzerland</t>
  </si>
  <si>
    <t>CH</t>
  </si>
  <si>
    <t>CHE</t>
  </si>
  <si>
    <t>SY</t>
  </si>
  <si>
    <t>SYR</t>
  </si>
  <si>
    <t>TW</t>
  </si>
  <si>
    <t>TWN</t>
  </si>
  <si>
    <t>Tajikistan</t>
  </si>
  <si>
    <t>TJ</t>
  </si>
  <si>
    <t>TJK</t>
  </si>
  <si>
    <t>TZ</t>
  </si>
  <si>
    <t>TZA</t>
  </si>
  <si>
    <t>Thailand</t>
  </si>
  <si>
    <t>TH</t>
  </si>
  <si>
    <t>THA</t>
  </si>
  <si>
    <t>Timor-Leste</t>
  </si>
  <si>
    <t>TL</t>
  </si>
  <si>
    <t>TLS</t>
  </si>
  <si>
    <t>Togo</t>
  </si>
  <si>
    <t>TG</t>
  </si>
  <si>
    <t>TGO</t>
  </si>
  <si>
    <t>Tokelau</t>
  </si>
  <si>
    <t>TK</t>
  </si>
  <si>
    <t>TKL</t>
  </si>
  <si>
    <t>Tonga</t>
  </si>
  <si>
    <t>TO</t>
  </si>
  <si>
    <t>TON</t>
  </si>
  <si>
    <t>Trinidad and Tobago</t>
  </si>
  <si>
    <t>TT</t>
  </si>
  <si>
    <t>TTO</t>
  </si>
  <si>
    <t>Tunisia</t>
  </si>
  <si>
    <t>TN</t>
  </si>
  <si>
    <t>TUN</t>
  </si>
  <si>
    <t>Turkey</t>
  </si>
  <si>
    <t>TR</t>
  </si>
  <si>
    <t>TUR</t>
  </si>
  <si>
    <t>Turkmenistan</t>
  </si>
  <si>
    <t>TM</t>
  </si>
  <si>
    <t>TKM</t>
  </si>
  <si>
    <t>Turks and Caicos Islands</t>
  </si>
  <si>
    <t>TC</t>
  </si>
  <si>
    <t>TCA</t>
  </si>
  <si>
    <t>Tuvalu</t>
  </si>
  <si>
    <t>TV</t>
  </si>
  <si>
    <t>TUV</t>
  </si>
  <si>
    <t>Uganda</t>
  </si>
  <si>
    <t>UG</t>
  </si>
  <si>
    <t>UGA</t>
  </si>
  <si>
    <t>Ukraine</t>
  </si>
  <si>
    <t>UA</t>
  </si>
  <si>
    <t>UKR</t>
  </si>
  <si>
    <t>United Arab Emirates</t>
  </si>
  <si>
    <t>AE</t>
  </si>
  <si>
    <t>ARE</t>
  </si>
  <si>
    <t>United Kingdom</t>
  </si>
  <si>
    <t>GB</t>
  </si>
  <si>
    <t>GBR</t>
  </si>
  <si>
    <t>United States of America</t>
  </si>
  <si>
    <t>US</t>
  </si>
  <si>
    <t>USA</t>
  </si>
  <si>
    <t>Uruguay</t>
  </si>
  <si>
    <t>UY</t>
  </si>
  <si>
    <t>URY</t>
  </si>
  <si>
    <t>Uzbekistan</t>
  </si>
  <si>
    <t>UZ</t>
  </si>
  <si>
    <t>UZB</t>
  </si>
  <si>
    <t>Vanuatu</t>
  </si>
  <si>
    <t>VU</t>
  </si>
  <si>
    <t>VUT</t>
  </si>
  <si>
    <t>VE</t>
  </si>
  <si>
    <t>VEN</t>
  </si>
  <si>
    <t>Viet Nam</t>
  </si>
  <si>
    <t>VN</t>
  </si>
  <si>
    <t>VNM</t>
  </si>
  <si>
    <t>Virgin Islands, US</t>
  </si>
  <si>
    <t>VI</t>
  </si>
  <si>
    <t>VIR</t>
  </si>
  <si>
    <t>Wallis and Futuna Islands</t>
  </si>
  <si>
    <t>WF</t>
  </si>
  <si>
    <t>WLF</t>
  </si>
  <si>
    <t>Western Sahara</t>
  </si>
  <si>
    <t>EH</t>
  </si>
  <si>
    <t>ESH</t>
  </si>
  <si>
    <t>Yemen</t>
  </si>
  <si>
    <t>YE</t>
  </si>
  <si>
    <t>YEM</t>
  </si>
  <si>
    <t>Zambia</t>
  </si>
  <si>
    <t>ZM</t>
  </si>
  <si>
    <t>ZMB</t>
  </si>
  <si>
    <t>Zimbabwe</t>
  </si>
  <si>
    <t>ZW</t>
  </si>
  <si>
    <t>ZWE</t>
  </si>
  <si>
    <t>Tanzania</t>
  </si>
  <si>
    <t>Taiwan</t>
  </si>
  <si>
    <t>Hong Kong</t>
  </si>
  <si>
    <t>Macao</t>
  </si>
  <si>
    <t>Republic of the Congo</t>
  </si>
  <si>
    <t>Democratic Republic of Congo</t>
  </si>
  <si>
    <t>Reunion</t>
  </si>
  <si>
    <t>Saint-Barthelemy</t>
  </si>
  <si>
    <t>Cote d'Ivoire</t>
  </si>
  <si>
    <t>Falkland Islands</t>
  </si>
  <si>
    <t>Vatican</t>
  </si>
  <si>
    <t>Iran</t>
  </si>
  <si>
    <t>Kyrgyz Republic</t>
  </si>
  <si>
    <t>Macedonia</t>
  </si>
  <si>
    <t>Micronesia</t>
  </si>
  <si>
    <t>Saint-Martin</t>
  </si>
  <si>
    <t>Syria</t>
  </si>
  <si>
    <t>Venezuela</t>
  </si>
  <si>
    <t>Eswatini</t>
  </si>
  <si>
    <t>Country or Area name</t>
  </si>
  <si>
    <t>ISO Alpha-2 Code</t>
  </si>
  <si>
    <t>ISO Alpha-3 Code</t>
  </si>
  <si>
    <t>ISO Numeric Code (UN M49)</t>
  </si>
  <si>
    <t>4</t>
  </si>
  <si>
    <t>248</t>
  </si>
  <si>
    <t>8</t>
  </si>
  <si>
    <t>12</t>
  </si>
  <si>
    <t>16</t>
  </si>
  <si>
    <t>20</t>
  </si>
  <si>
    <t>24</t>
  </si>
  <si>
    <t>660</t>
  </si>
  <si>
    <t>28</t>
  </si>
  <si>
    <t>32</t>
  </si>
  <si>
    <t>51</t>
  </si>
  <si>
    <t>533</t>
  </si>
  <si>
    <t>36</t>
  </si>
  <si>
    <t>40</t>
  </si>
  <si>
    <t>31</t>
  </si>
  <si>
    <t>44</t>
  </si>
  <si>
    <t>48</t>
  </si>
  <si>
    <t>50</t>
  </si>
  <si>
    <t>52</t>
  </si>
  <si>
    <t>112</t>
  </si>
  <si>
    <t>56</t>
  </si>
  <si>
    <t>84</t>
  </si>
  <si>
    <t>204</t>
  </si>
  <si>
    <t>60</t>
  </si>
  <si>
    <t>64</t>
  </si>
  <si>
    <t>68</t>
  </si>
  <si>
    <t>70</t>
  </si>
  <si>
    <t>72</t>
  </si>
  <si>
    <t>76</t>
  </si>
  <si>
    <t>92</t>
  </si>
  <si>
    <t>86</t>
  </si>
  <si>
    <t>96</t>
  </si>
  <si>
    <t>100</t>
  </si>
  <si>
    <t>854</t>
  </si>
  <si>
    <t>108</t>
  </si>
  <si>
    <t>116</t>
  </si>
  <si>
    <t>120</t>
  </si>
  <si>
    <t>124</t>
  </si>
  <si>
    <t>132</t>
  </si>
  <si>
    <t>136</t>
  </si>
  <si>
    <t>140</t>
  </si>
  <si>
    <t>148</t>
  </si>
  <si>
    <t>152</t>
  </si>
  <si>
    <t>156</t>
  </si>
  <si>
    <t>344</t>
  </si>
  <si>
    <t>446</t>
  </si>
  <si>
    <t>162</t>
  </si>
  <si>
    <t>166</t>
  </si>
  <si>
    <t>170</t>
  </si>
  <si>
    <t>174</t>
  </si>
  <si>
    <t>178</t>
  </si>
  <si>
    <t>180</t>
  </si>
  <si>
    <t>188</t>
  </si>
  <si>
    <t>384</t>
  </si>
  <si>
    <t>191</t>
  </si>
  <si>
    <t>192</t>
  </si>
  <si>
    <t>196</t>
  </si>
  <si>
    <t>203</t>
  </si>
  <si>
    <t>208</t>
  </si>
  <si>
    <t>262</t>
  </si>
  <si>
    <t>212</t>
  </si>
  <si>
    <t>214</t>
  </si>
  <si>
    <t>218</t>
  </si>
  <si>
    <t>818</t>
  </si>
  <si>
    <t>222</t>
  </si>
  <si>
    <t>226</t>
  </si>
  <si>
    <t>232</t>
  </si>
  <si>
    <t>233</t>
  </si>
  <si>
    <t>231</t>
  </si>
  <si>
    <t>238</t>
  </si>
  <si>
    <t>234</t>
  </si>
  <si>
    <t>242</t>
  </si>
  <si>
    <t>246</t>
  </si>
  <si>
    <t>250</t>
  </si>
  <si>
    <t>254</t>
  </si>
  <si>
    <t>258</t>
  </si>
  <si>
    <t>260</t>
  </si>
  <si>
    <t>266</t>
  </si>
  <si>
    <t>270</t>
  </si>
  <si>
    <t>268</t>
  </si>
  <si>
    <t>276</t>
  </si>
  <si>
    <t>288</t>
  </si>
  <si>
    <t>292</t>
  </si>
  <si>
    <t>300</t>
  </si>
  <si>
    <t>304</t>
  </si>
  <si>
    <t>308</t>
  </si>
  <si>
    <t>312</t>
  </si>
  <si>
    <t>316</t>
  </si>
  <si>
    <t>320</t>
  </si>
  <si>
    <t>831</t>
  </si>
  <si>
    <t>324</t>
  </si>
  <si>
    <t>624</t>
  </si>
  <si>
    <t>328</t>
  </si>
  <si>
    <t>332</t>
  </si>
  <si>
    <t>334</t>
  </si>
  <si>
    <t>336</t>
  </si>
  <si>
    <t>340</t>
  </si>
  <si>
    <t>348</t>
  </si>
  <si>
    <t>352</t>
  </si>
  <si>
    <t>356</t>
  </si>
  <si>
    <t>360</t>
  </si>
  <si>
    <t>364</t>
  </si>
  <si>
    <t>368</t>
  </si>
  <si>
    <t>372</t>
  </si>
  <si>
    <t>833</t>
  </si>
  <si>
    <t>376</t>
  </si>
  <si>
    <t>380</t>
  </si>
  <si>
    <t>388</t>
  </si>
  <si>
    <t>392</t>
  </si>
  <si>
    <t>832</t>
  </si>
  <si>
    <t>400</t>
  </si>
  <si>
    <t>398</t>
  </si>
  <si>
    <t>404</t>
  </si>
  <si>
    <t>296</t>
  </si>
  <si>
    <t>408</t>
  </si>
  <si>
    <t>410</t>
  </si>
  <si>
    <t>414</t>
  </si>
  <si>
    <t>417</t>
  </si>
  <si>
    <t>418</t>
  </si>
  <si>
    <t>428</t>
  </si>
  <si>
    <t>422</t>
  </si>
  <si>
    <t>426</t>
  </si>
  <si>
    <t>430</t>
  </si>
  <si>
    <t>434</t>
  </si>
  <si>
    <t>438</t>
  </si>
  <si>
    <t>440</t>
  </si>
  <si>
    <t>442</t>
  </si>
  <si>
    <t>807</t>
  </si>
  <si>
    <t>450</t>
  </si>
  <si>
    <t>454</t>
  </si>
  <si>
    <t>458</t>
  </si>
  <si>
    <t>462</t>
  </si>
  <si>
    <t>466</t>
  </si>
  <si>
    <t>470</t>
  </si>
  <si>
    <t>584</t>
  </si>
  <si>
    <t>474</t>
  </si>
  <si>
    <t>478</t>
  </si>
  <si>
    <t>480</t>
  </si>
  <si>
    <t>175</t>
  </si>
  <si>
    <t>484</t>
  </si>
  <si>
    <t>583</t>
  </si>
  <si>
    <t>498</t>
  </si>
  <si>
    <t>492</t>
  </si>
  <si>
    <t>496</t>
  </si>
  <si>
    <t>499</t>
  </si>
  <si>
    <t>500</t>
  </si>
  <si>
    <t>504</t>
  </si>
  <si>
    <t>508</t>
  </si>
  <si>
    <t>104</t>
  </si>
  <si>
    <t>516</t>
  </si>
  <si>
    <t>520</t>
  </si>
  <si>
    <t>524</t>
  </si>
  <si>
    <t>528</t>
  </si>
  <si>
    <t>530</t>
  </si>
  <si>
    <t>540</t>
  </si>
  <si>
    <t>554</t>
  </si>
  <si>
    <t>558</t>
  </si>
  <si>
    <t>562</t>
  </si>
  <si>
    <t>566</t>
  </si>
  <si>
    <t>570</t>
  </si>
  <si>
    <t>574</t>
  </si>
  <si>
    <t>580</t>
  </si>
  <si>
    <t>578</t>
  </si>
  <si>
    <t>512</t>
  </si>
  <si>
    <t>586</t>
  </si>
  <si>
    <t>585</t>
  </si>
  <si>
    <t>275</t>
  </si>
  <si>
    <t>591</t>
  </si>
  <si>
    <t>598</t>
  </si>
  <si>
    <t>600</t>
  </si>
  <si>
    <t>604</t>
  </si>
  <si>
    <t>608</t>
  </si>
  <si>
    <t>612</t>
  </si>
  <si>
    <t>616</t>
  </si>
  <si>
    <t>620</t>
  </si>
  <si>
    <t>630</t>
  </si>
  <si>
    <t>634</t>
  </si>
  <si>
    <t>638</t>
  </si>
  <si>
    <t>642</t>
  </si>
  <si>
    <t>643</t>
  </si>
  <si>
    <t>646</t>
  </si>
  <si>
    <t>652</t>
  </si>
  <si>
    <t>654</t>
  </si>
  <si>
    <t>659</t>
  </si>
  <si>
    <t>662</t>
  </si>
  <si>
    <t>663</t>
  </si>
  <si>
    <t>666</t>
  </si>
  <si>
    <t>670</t>
  </si>
  <si>
    <t>882</t>
  </si>
  <si>
    <t>674</t>
  </si>
  <si>
    <t>678</t>
  </si>
  <si>
    <t>682</t>
  </si>
  <si>
    <t>686</t>
  </si>
  <si>
    <t>688</t>
  </si>
  <si>
    <t>690</t>
  </si>
  <si>
    <t>694</t>
  </si>
  <si>
    <t>702</t>
  </si>
  <si>
    <t>703</t>
  </si>
  <si>
    <t>705</t>
  </si>
  <si>
    <t>90</t>
  </si>
  <si>
    <t>706</t>
  </si>
  <si>
    <t>710</t>
  </si>
  <si>
    <t>239</t>
  </si>
  <si>
    <t>728</t>
  </si>
  <si>
    <t>724</t>
  </si>
  <si>
    <t>144</t>
  </si>
  <si>
    <t>736</t>
  </si>
  <si>
    <t>740</t>
  </si>
  <si>
    <t>744</t>
  </si>
  <si>
    <t>748</t>
  </si>
  <si>
    <t>752</t>
  </si>
  <si>
    <t>756</t>
  </si>
  <si>
    <t>760</t>
  </si>
  <si>
    <t>158</t>
  </si>
  <si>
    <t>762</t>
  </si>
  <si>
    <t>834</t>
  </si>
  <si>
    <t>764</t>
  </si>
  <si>
    <t>626</t>
  </si>
  <si>
    <t>768</t>
  </si>
  <si>
    <t>772</t>
  </si>
  <si>
    <t>776</t>
  </si>
  <si>
    <t>780</t>
  </si>
  <si>
    <t>788</t>
  </si>
  <si>
    <t>792</t>
  </si>
  <si>
    <t>795</t>
  </si>
  <si>
    <t>796</t>
  </si>
  <si>
    <t>798</t>
  </si>
  <si>
    <t>800</t>
  </si>
  <si>
    <t>804</t>
  </si>
  <si>
    <t>784</t>
  </si>
  <si>
    <t>826</t>
  </si>
  <si>
    <t>840</t>
  </si>
  <si>
    <t>858</t>
  </si>
  <si>
    <t>860</t>
  </si>
  <si>
    <t>548</t>
  </si>
  <si>
    <t>862</t>
  </si>
  <si>
    <t>704</t>
  </si>
  <si>
    <t>850</t>
  </si>
  <si>
    <t>876</t>
  </si>
  <si>
    <t>732</t>
  </si>
  <si>
    <t>887</t>
  </si>
  <si>
    <t>894</t>
  </si>
  <si>
    <t>716</t>
  </si>
  <si>
    <t>Table 1 - Country codes</t>
  </si>
  <si>
    <t>Country or area name</t>
  </si>
  <si>
    <t>Start Date</t>
  </si>
  <si>
    <t>End Date</t>
  </si>
  <si>
    <t>Oil</t>
  </si>
  <si>
    <t>Gas</t>
  </si>
  <si>
    <t>Mining</t>
  </si>
  <si>
    <t>Other</t>
  </si>
  <si>
    <t>Name</t>
  </si>
  <si>
    <t>Organisation</t>
  </si>
  <si>
    <t>Email address</t>
  </si>
  <si>
    <t>Country or area</t>
  </si>
  <si>
    <t>Fiscal year covered by this data file</t>
  </si>
  <si>
    <t>Has an EITI Report been prepared by an Independent Administrator?</t>
  </si>
  <si>
    <t>Yes</t>
  </si>
  <si>
    <t>Table 2 - Simple options</t>
  </si>
  <si>
    <t>List</t>
  </si>
  <si>
    <t>No</t>
  </si>
  <si>
    <t>Not applicable</t>
  </si>
  <si>
    <t>Partially</t>
  </si>
  <si>
    <t>Date that the EITI Report was made public</t>
  </si>
  <si>
    <t>Sector coverage</t>
  </si>
  <si>
    <t>What is the name of the company?</t>
  </si>
  <si>
    <t>Enter data in this column</t>
  </si>
  <si>
    <t>Currency</t>
  </si>
  <si>
    <t>AED</t>
  </si>
  <si>
    <t>United Arab Emirates dirham</t>
  </si>
  <si>
    <t>AFN</t>
  </si>
  <si>
    <t>Afghan afghani</t>
  </si>
  <si>
    <t>ALL</t>
  </si>
  <si>
    <t>Albanian lek</t>
  </si>
  <si>
    <t>AMD</t>
  </si>
  <si>
    <t>Armenian dram</t>
  </si>
  <si>
    <t>ANG</t>
  </si>
  <si>
    <t>Netherlands Antillean guilder</t>
  </si>
  <si>
    <t>AOA</t>
  </si>
  <si>
    <t>Angolan kwanza</t>
  </si>
  <si>
    <t>ARS</t>
  </si>
  <si>
    <t>Argentine peso</t>
  </si>
  <si>
    <t>AUD</t>
  </si>
  <si>
    <t>Australian dollar</t>
  </si>
  <si>
    <t>AWG</t>
  </si>
  <si>
    <t>Aruban florin</t>
  </si>
  <si>
    <t>AZN</t>
  </si>
  <si>
    <t>Azerbaijani manat</t>
  </si>
  <si>
    <t>BAM</t>
  </si>
  <si>
    <t>Bosnia and Herzegovina convertible mark</t>
  </si>
  <si>
    <t>BBD</t>
  </si>
  <si>
    <t>BDT</t>
  </si>
  <si>
    <t>Bangladeshi taka</t>
  </si>
  <si>
    <t>BGN</t>
  </si>
  <si>
    <t>BHD</t>
  </si>
  <si>
    <t>Bahraini dinar</t>
  </si>
  <si>
    <t>BIF</t>
  </si>
  <si>
    <t>Burundian franc</t>
  </si>
  <si>
    <t>BMD</t>
  </si>
  <si>
    <t>Bermudian dollar</t>
  </si>
  <si>
    <t>BND</t>
  </si>
  <si>
    <t>Brunei dollar</t>
  </si>
  <si>
    <t>BOB</t>
  </si>
  <si>
    <t>BRL</t>
  </si>
  <si>
    <t>Brazilian real</t>
  </si>
  <si>
    <t>BSD</t>
  </si>
  <si>
    <t>Bahamian dollar</t>
  </si>
  <si>
    <t>Bhutanese ngultrum</t>
  </si>
  <si>
    <t>BWP</t>
  </si>
  <si>
    <t>Botswana pula</t>
  </si>
  <si>
    <t>BZD</t>
  </si>
  <si>
    <t>Belize dollar</t>
  </si>
  <si>
    <t>CAD</t>
  </si>
  <si>
    <t>Canadian dollar</t>
  </si>
  <si>
    <t>CDF</t>
  </si>
  <si>
    <t>Congolese franc</t>
  </si>
  <si>
    <t>CHF</t>
  </si>
  <si>
    <t>Swiss franc</t>
  </si>
  <si>
    <t>CLF</t>
  </si>
  <si>
    <t>COP</t>
  </si>
  <si>
    <t>Colombian peso</t>
  </si>
  <si>
    <t>CRC</t>
  </si>
  <si>
    <t>Costa Rican colon</t>
  </si>
  <si>
    <t>CUC</t>
  </si>
  <si>
    <t>CVE</t>
  </si>
  <si>
    <t>CZK</t>
  </si>
  <si>
    <t>Czech koruna</t>
  </si>
  <si>
    <t>DJF</t>
  </si>
  <si>
    <t>Djiboutian franc</t>
  </si>
  <si>
    <t>DKK</t>
  </si>
  <si>
    <t>Danish krone</t>
  </si>
  <si>
    <t>DOP</t>
  </si>
  <si>
    <t>Dominican peso</t>
  </si>
  <si>
    <t>DZD</t>
  </si>
  <si>
    <t>Algerian dinar</t>
  </si>
  <si>
    <t>EGP</t>
  </si>
  <si>
    <t>Egyptian pound</t>
  </si>
  <si>
    <t>ERN</t>
  </si>
  <si>
    <t>Eritrean nakfa</t>
  </si>
  <si>
    <t>ETB</t>
  </si>
  <si>
    <t>Ethiopian birr</t>
  </si>
  <si>
    <t>EUR</t>
  </si>
  <si>
    <t>Euro</t>
  </si>
  <si>
    <t>FJD</t>
  </si>
  <si>
    <t>FKP</t>
  </si>
  <si>
    <t>Falkland Islands pound</t>
  </si>
  <si>
    <t>GBP</t>
  </si>
  <si>
    <t>Pound sterling</t>
  </si>
  <si>
    <t>GEL</t>
  </si>
  <si>
    <t>Georgian lari</t>
  </si>
  <si>
    <t>GHS</t>
  </si>
  <si>
    <t>Ghanaian cedi</t>
  </si>
  <si>
    <t>GIP</t>
  </si>
  <si>
    <t>Gibraltar pound</t>
  </si>
  <si>
    <t>GMD</t>
  </si>
  <si>
    <t>Gambian dalasi</t>
  </si>
  <si>
    <t>GNF</t>
  </si>
  <si>
    <t>Guinean franc</t>
  </si>
  <si>
    <t>GTQ</t>
  </si>
  <si>
    <t>Guatemalan quetzal</t>
  </si>
  <si>
    <t>GYD</t>
  </si>
  <si>
    <t>HKD</t>
  </si>
  <si>
    <t>HNL</t>
  </si>
  <si>
    <t>HRK</t>
  </si>
  <si>
    <t>HTG</t>
  </si>
  <si>
    <t>HUF</t>
  </si>
  <si>
    <t>IDR</t>
  </si>
  <si>
    <t>ILS</t>
  </si>
  <si>
    <t>INR</t>
  </si>
  <si>
    <t>IQD</t>
  </si>
  <si>
    <t>Iraqi dinar</t>
  </si>
  <si>
    <t>IRR</t>
  </si>
  <si>
    <t>ISK</t>
  </si>
  <si>
    <t>Icelandic króna</t>
  </si>
  <si>
    <t>JMD</t>
  </si>
  <si>
    <t>JOD</t>
  </si>
  <si>
    <t>JPY</t>
  </si>
  <si>
    <t>KES</t>
  </si>
  <si>
    <t>KGS</t>
  </si>
  <si>
    <t>KHR</t>
  </si>
  <si>
    <t>KMF</t>
  </si>
  <si>
    <t>KPW</t>
  </si>
  <si>
    <t>KRW</t>
  </si>
  <si>
    <t>KWD</t>
  </si>
  <si>
    <t>KYD</t>
  </si>
  <si>
    <t>KZT</t>
  </si>
  <si>
    <t>LAK</t>
  </si>
  <si>
    <t>LBP</t>
  </si>
  <si>
    <t>LKR</t>
  </si>
  <si>
    <t>LRD</t>
  </si>
  <si>
    <t>LSL</t>
  </si>
  <si>
    <t>Lesotho loti</t>
  </si>
  <si>
    <t>LYD</t>
  </si>
  <si>
    <t>MAD</t>
  </si>
  <si>
    <t>MDL</t>
  </si>
  <si>
    <t>MGA</t>
  </si>
  <si>
    <t>Macedonian denar</t>
  </si>
  <si>
    <t>MMK</t>
  </si>
  <si>
    <t>MNT</t>
  </si>
  <si>
    <t>MOP</t>
  </si>
  <si>
    <t>MUR</t>
  </si>
  <si>
    <t>MVR</t>
  </si>
  <si>
    <t>MWK</t>
  </si>
  <si>
    <t>Malawian kwacha</t>
  </si>
  <si>
    <t>MXN</t>
  </si>
  <si>
    <t>MYR</t>
  </si>
  <si>
    <t>MZN</t>
  </si>
  <si>
    <t>NAD</t>
  </si>
  <si>
    <t>NGN</t>
  </si>
  <si>
    <t>NIO</t>
  </si>
  <si>
    <t>NOK</t>
  </si>
  <si>
    <t>NPR</t>
  </si>
  <si>
    <t>NZD</t>
  </si>
  <si>
    <t>OMR</t>
  </si>
  <si>
    <t>PAB</t>
  </si>
  <si>
    <t>Panamanian balboa</t>
  </si>
  <si>
    <t>PEN</t>
  </si>
  <si>
    <t>Peruvian Sol</t>
  </si>
  <si>
    <t>PGK</t>
  </si>
  <si>
    <t>PHP</t>
  </si>
  <si>
    <t>PKR</t>
  </si>
  <si>
    <t>PLN</t>
  </si>
  <si>
    <t>PYG</t>
  </si>
  <si>
    <t>Paraguayan guaraní</t>
  </si>
  <si>
    <t>QAR</t>
  </si>
  <si>
    <t>RON</t>
  </si>
  <si>
    <t>RSD</t>
  </si>
  <si>
    <t>RUB</t>
  </si>
  <si>
    <t>RWF</t>
  </si>
  <si>
    <t>SAR</t>
  </si>
  <si>
    <t>SBD</t>
  </si>
  <si>
    <t>SCR</t>
  </si>
  <si>
    <t>SDG</t>
  </si>
  <si>
    <t>SEK</t>
  </si>
  <si>
    <t>SGD</t>
  </si>
  <si>
    <t>SHP</t>
  </si>
  <si>
    <t>SLL</t>
  </si>
  <si>
    <t>Sierra Leonean leone</t>
  </si>
  <si>
    <t>SOS</t>
  </si>
  <si>
    <t>SRD</t>
  </si>
  <si>
    <t>Surinamese dollar</t>
  </si>
  <si>
    <t>SSP</t>
  </si>
  <si>
    <t>SYP</t>
  </si>
  <si>
    <t>SZL</t>
  </si>
  <si>
    <t>THB</t>
  </si>
  <si>
    <t>TJS</t>
  </si>
  <si>
    <t>TMT</t>
  </si>
  <si>
    <t>TND</t>
  </si>
  <si>
    <t>Tunisian dinar</t>
  </si>
  <si>
    <t>TOP</t>
  </si>
  <si>
    <t>TRY</t>
  </si>
  <si>
    <t>Turkish lira</t>
  </si>
  <si>
    <t>TTD</t>
  </si>
  <si>
    <t>TWD</t>
  </si>
  <si>
    <t>New Taiwan dollar</t>
  </si>
  <si>
    <t>TZS</t>
  </si>
  <si>
    <t>Tanzanian shilling</t>
  </si>
  <si>
    <t>UAH</t>
  </si>
  <si>
    <t>UGX</t>
  </si>
  <si>
    <t>Ugandan shilling</t>
  </si>
  <si>
    <t>USD</t>
  </si>
  <si>
    <t>United States dollar</t>
  </si>
  <si>
    <t>UYU</t>
  </si>
  <si>
    <t>UZS</t>
  </si>
  <si>
    <t>VEF</t>
  </si>
  <si>
    <t>VND</t>
  </si>
  <si>
    <t>VUV</t>
  </si>
  <si>
    <t>WST</t>
  </si>
  <si>
    <t>Samoan tala</t>
  </si>
  <si>
    <t>XAF</t>
  </si>
  <si>
    <t>XCD</t>
  </si>
  <si>
    <t>East Caribbean dollar</t>
  </si>
  <si>
    <t>XOF</t>
  </si>
  <si>
    <t>YER</t>
  </si>
  <si>
    <t>ZAR</t>
  </si>
  <si>
    <t>ZMW</t>
  </si>
  <si>
    <t>Barbadian dollar</t>
  </si>
  <si>
    <t>Bulgarian lev (old)</t>
  </si>
  <si>
    <t>Bolivian boliviano</t>
  </si>
  <si>
    <t>-</t>
  </si>
  <si>
    <t>BYR</t>
  </si>
  <si>
    <t>Belarussian ruble</t>
  </si>
  <si>
    <t>Chilean Unidad de Fomento</t>
  </si>
  <si>
    <t>CNH</t>
  </si>
  <si>
    <t>Chinese yuan renminbi (offshore)</t>
  </si>
  <si>
    <t>Cuban peso convertible</t>
  </si>
  <si>
    <t>Cape Verdean escudo</t>
  </si>
  <si>
    <t>Fijian dollar</t>
  </si>
  <si>
    <t>GGP</t>
  </si>
  <si>
    <t>Pound</t>
  </si>
  <si>
    <t>Guyanese Dollar</t>
  </si>
  <si>
    <t>Hong Kong Dollar</t>
  </si>
  <si>
    <t>Honduran Lempira</t>
  </si>
  <si>
    <t>Croatian Kuna</t>
  </si>
  <si>
    <t>Haitian Gourde</t>
  </si>
  <si>
    <t>Hungarian Forint</t>
  </si>
  <si>
    <t>Indonesian Rupiah</t>
  </si>
  <si>
    <t>Israeli New Shekel</t>
  </si>
  <si>
    <t>IMP</t>
  </si>
  <si>
    <t>Isle of Man Pound</t>
  </si>
  <si>
    <t>Indian Rupee</t>
  </si>
  <si>
    <t>Iranian Rial</t>
  </si>
  <si>
    <t>JEP</t>
  </si>
  <si>
    <t>Jersey Pound</t>
  </si>
  <si>
    <t>Jamaican Dollar</t>
  </si>
  <si>
    <t>Jordanian Dinar</t>
  </si>
  <si>
    <t>Japanese Yen</t>
  </si>
  <si>
    <t>Kenyan Shilling</t>
  </si>
  <si>
    <t>Kyrgyzstani Som</t>
  </si>
  <si>
    <t>Cambodian Riel</t>
  </si>
  <si>
    <t>Comorian Franc</t>
  </si>
  <si>
    <t>North Korean Won</t>
  </si>
  <si>
    <t>South Korean Won</t>
  </si>
  <si>
    <t>Kuwaiti Dinar</t>
  </si>
  <si>
    <t>Cayman Islands Dollar</t>
  </si>
  <si>
    <t>Kazakhstani Tenge</t>
  </si>
  <si>
    <t>Lao Kip</t>
  </si>
  <si>
    <t>Lebanese Pound</t>
  </si>
  <si>
    <t>Sri Lankan Rupee</t>
  </si>
  <si>
    <t>Liberian Dollar</t>
  </si>
  <si>
    <t>Libyan Dinar</t>
  </si>
  <si>
    <t>Moroccan Dirham</t>
  </si>
  <si>
    <t>Moldovan Leu</t>
  </si>
  <si>
    <t>Malagasy Ariary</t>
  </si>
  <si>
    <t>Burmese Kyat</t>
  </si>
  <si>
    <t>Mongolian Tugrik</t>
  </si>
  <si>
    <t>MRO</t>
  </si>
  <si>
    <t>Mauritanian Ouguiya</t>
  </si>
  <si>
    <t>Mauritian Rupee</t>
  </si>
  <si>
    <t>Maldivian Rufiyaa</t>
  </si>
  <si>
    <t>Mexican Peso</t>
  </si>
  <si>
    <t>Malaysian Ringgit</t>
  </si>
  <si>
    <t>Mozambique Metical</t>
  </si>
  <si>
    <t>Namibian Dollar</t>
  </si>
  <si>
    <t>Nigerian Naira</t>
  </si>
  <si>
    <t>Nicaraguan córdoba oro</t>
  </si>
  <si>
    <t>Norwegian Krone</t>
  </si>
  <si>
    <t>Nepalese Rupee</t>
  </si>
  <si>
    <t>New Zealand Dollar</t>
  </si>
  <si>
    <t>Omani Rial</t>
  </si>
  <si>
    <t>Papua New Guinean Kina</t>
  </si>
  <si>
    <t>Philippine Peso</t>
  </si>
  <si>
    <t>Pakistani Rupee</t>
  </si>
  <si>
    <t>Polish Zloty</t>
  </si>
  <si>
    <t>Qatari Riyal</t>
  </si>
  <si>
    <t>Romanian Leu</t>
  </si>
  <si>
    <t>Serbian Dinar</t>
  </si>
  <si>
    <t>Russian Ruble</t>
  </si>
  <si>
    <t>Rwandan Franc</t>
  </si>
  <si>
    <t>Saudi Riyal</t>
  </si>
  <si>
    <t>Solomon Islands Dollar</t>
  </si>
  <si>
    <t>Seychellois rupee</t>
  </si>
  <si>
    <t>Sudanese Pound</t>
  </si>
  <si>
    <t>Swedish Krona</t>
  </si>
  <si>
    <t>Singapore Dollar</t>
  </si>
  <si>
    <t>Saint Helena Pound</t>
  </si>
  <si>
    <t>Somali Shilling</t>
  </si>
  <si>
    <t>South Sudanese Pound</t>
  </si>
  <si>
    <t>STD</t>
  </si>
  <si>
    <t>São Tomé and Príncipe Dobra</t>
  </si>
  <si>
    <t>Syrian Pound</t>
  </si>
  <si>
    <t>Swazi Lilangeni</t>
  </si>
  <si>
    <t>Thai Baht</t>
  </si>
  <si>
    <t>Tajikistani Somoni</t>
  </si>
  <si>
    <t>Turkmenistan New Manat</t>
  </si>
  <si>
    <t>Tongan pa'anga</t>
  </si>
  <si>
    <t>Trinidad and Tobago Dollar</t>
  </si>
  <si>
    <t>TVD</t>
  </si>
  <si>
    <t>Tuvaluan dollar</t>
  </si>
  <si>
    <t>Ukrainian Hryvnia</t>
  </si>
  <si>
    <t>Uruguayan Peso</t>
  </si>
  <si>
    <t>Uzbekistani Som</t>
  </si>
  <si>
    <t>Venezuelan Bolívar fuerte</t>
  </si>
  <si>
    <t>Vietnamese Dong</t>
  </si>
  <si>
    <t>Vanuatu Vatu</t>
  </si>
  <si>
    <t>West African CFA franc</t>
  </si>
  <si>
    <t>Yemeni Rial</t>
  </si>
  <si>
    <t>South African Rand</t>
  </si>
  <si>
    <t>Zambian Kwacha</t>
  </si>
  <si>
    <t>Currency code (ISO-4217)</t>
  </si>
  <si>
    <t>Currency code num (ISO-4217)</t>
  </si>
  <si>
    <t>Central African CFA franc</t>
  </si>
  <si>
    <t>Macanese patca</t>
  </si>
  <si>
    <t>Kosovo</t>
  </si>
  <si>
    <t>XK</t>
  </si>
  <si>
    <t>XKX</t>
  </si>
  <si>
    <t>National currency name</t>
  </si>
  <si>
    <t>National currency ISO-4217</t>
  </si>
  <si>
    <t>Description</t>
  </si>
  <si>
    <t>Data source</t>
  </si>
  <si>
    <t>Are there other files of relevance?</t>
  </si>
  <si>
    <t>Date that other file was made public</t>
  </si>
  <si>
    <t>URL</t>
  </si>
  <si>
    <t>URL, EITI Report</t>
  </si>
  <si>
    <t xml:space="preserve">Exchange rate used: 1 USD = </t>
  </si>
  <si>
    <t>… by revenue stream</t>
  </si>
  <si>
    <t>… by company</t>
  </si>
  <si>
    <t>… by project</t>
  </si>
  <si>
    <t>Data coverage / scope</t>
  </si>
  <si>
    <t>Contact details: data submission</t>
  </si>
  <si>
    <t>Source / Comments</t>
  </si>
  <si>
    <t>Table 3 - Reporting options</t>
  </si>
  <si>
    <t>License register for mining sector</t>
  </si>
  <si>
    <t>License register for petroleum sector</t>
  </si>
  <si>
    <t>License register for other sector(s) - add rows if several</t>
  </si>
  <si>
    <t>Government policy on contract disclosure</t>
  </si>
  <si>
    <t>Government policy on beneficial ownership</t>
  </si>
  <si>
    <t>Beneficial ownership registry</t>
  </si>
  <si>
    <t>Does the government report how it participates in the extractive sector?</t>
  </si>
  <si>
    <t>Disclosure of export volumes</t>
  </si>
  <si>
    <t>Disclosure of production volumes</t>
  </si>
  <si>
    <t>Disclosure of production values</t>
  </si>
  <si>
    <t>Disclosure of export values</t>
  </si>
  <si>
    <t>Table 4 - Currency code list</t>
  </si>
  <si>
    <t>Table 5 - Commodities list</t>
  </si>
  <si>
    <t>2501</t>
  </si>
  <si>
    <t>2502</t>
  </si>
  <si>
    <t>2503</t>
  </si>
  <si>
    <t>2504</t>
  </si>
  <si>
    <t>2505</t>
  </si>
  <si>
    <t>2506</t>
  </si>
  <si>
    <t>2507</t>
  </si>
  <si>
    <t>2508</t>
  </si>
  <si>
    <t>2509</t>
  </si>
  <si>
    <t>2510</t>
  </si>
  <si>
    <t>2511</t>
  </si>
  <si>
    <t>2512</t>
  </si>
  <si>
    <t>2513</t>
  </si>
  <si>
    <t>2514</t>
  </si>
  <si>
    <t>2515</t>
  </si>
  <si>
    <t>2516</t>
  </si>
  <si>
    <t>2517</t>
  </si>
  <si>
    <t>2518</t>
  </si>
  <si>
    <t>2519</t>
  </si>
  <si>
    <t>2520</t>
  </si>
  <si>
    <t>2521</t>
  </si>
  <si>
    <t>2522</t>
  </si>
  <si>
    <t>2523</t>
  </si>
  <si>
    <t>2524</t>
  </si>
  <si>
    <t>2525</t>
  </si>
  <si>
    <t>2526</t>
  </si>
  <si>
    <t>2527</t>
  </si>
  <si>
    <t>2528</t>
  </si>
  <si>
    <t>2529</t>
  </si>
  <si>
    <t>2530</t>
  </si>
  <si>
    <t>2601</t>
  </si>
  <si>
    <t>2602</t>
  </si>
  <si>
    <t>2603</t>
  </si>
  <si>
    <t>2604</t>
  </si>
  <si>
    <t>2605</t>
  </si>
  <si>
    <t>2606</t>
  </si>
  <si>
    <t>2607</t>
  </si>
  <si>
    <t>2608</t>
  </si>
  <si>
    <t>2609</t>
  </si>
  <si>
    <t>2610</t>
  </si>
  <si>
    <t>2611</t>
  </si>
  <si>
    <t>2612</t>
  </si>
  <si>
    <t>2613</t>
  </si>
  <si>
    <t>2614</t>
  </si>
  <si>
    <t>2615</t>
  </si>
  <si>
    <t>2616</t>
  </si>
  <si>
    <t>2617</t>
  </si>
  <si>
    <t>2618</t>
  </si>
  <si>
    <t>2619</t>
  </si>
  <si>
    <t>2620</t>
  </si>
  <si>
    <t>2621</t>
  </si>
  <si>
    <t>2701</t>
  </si>
  <si>
    <t>2702</t>
  </si>
  <si>
    <t>2703</t>
  </si>
  <si>
    <t>2704</t>
  </si>
  <si>
    <t>2705</t>
  </si>
  <si>
    <t>2706</t>
  </si>
  <si>
    <t>2707</t>
  </si>
  <si>
    <t>2708</t>
  </si>
  <si>
    <t>2709</t>
  </si>
  <si>
    <t>2710</t>
  </si>
  <si>
    <t>2711</t>
  </si>
  <si>
    <t>2712</t>
  </si>
  <si>
    <t>2713</t>
  </si>
  <si>
    <t>2714</t>
  </si>
  <si>
    <t>2715</t>
  </si>
  <si>
    <t>2716</t>
  </si>
  <si>
    <t>7102</t>
  </si>
  <si>
    <t>7106</t>
  </si>
  <si>
    <t>7108</t>
  </si>
  <si>
    <t>HS ProductCode</t>
  </si>
  <si>
    <t>HS Product Description</t>
  </si>
  <si>
    <t>HS Product Description w volume</t>
  </si>
  <si>
    <t>Add commodities here, volume</t>
  </si>
  <si>
    <t>Tonnes</t>
  </si>
  <si>
    <t>oz</t>
  </si>
  <si>
    <t>Mining (incl. Quarrying)</t>
  </si>
  <si>
    <t>… by government agency</t>
  </si>
  <si>
    <t>Open data portal / files</t>
  </si>
  <si>
    <t>GFS Code</t>
  </si>
  <si>
    <t>Revenue stream name</t>
  </si>
  <si>
    <t>Revenue value</t>
  </si>
  <si>
    <t>1112E1</t>
  </si>
  <si>
    <t>1112E2</t>
  </si>
  <si>
    <t>112E</t>
  </si>
  <si>
    <t>Taxes on payroll and workforce</t>
  </si>
  <si>
    <t>113E</t>
  </si>
  <si>
    <t>Taxes on property</t>
  </si>
  <si>
    <t>1141E</t>
  </si>
  <si>
    <t>1142E</t>
  </si>
  <si>
    <t>114521E</t>
  </si>
  <si>
    <t>114522E</t>
  </si>
  <si>
    <t>11451E</t>
  </si>
  <si>
    <t>1151E</t>
  </si>
  <si>
    <t>1152E</t>
  </si>
  <si>
    <t>1153E1</t>
  </si>
  <si>
    <t>116E</t>
  </si>
  <si>
    <t>Other taxes payable by natural resource companies</t>
  </si>
  <si>
    <t>1212E</t>
  </si>
  <si>
    <t>Social security employer contributions</t>
  </si>
  <si>
    <t>1412E1</t>
  </si>
  <si>
    <t>1412E2</t>
  </si>
  <si>
    <t>1413E</t>
  </si>
  <si>
    <t>1415E1</t>
  </si>
  <si>
    <t>1415E2</t>
  </si>
  <si>
    <t>1415E31</t>
  </si>
  <si>
    <t>1415E32</t>
  </si>
  <si>
    <t>1415E4</t>
  </si>
  <si>
    <t>1415E5</t>
  </si>
  <si>
    <t>1421E</t>
  </si>
  <si>
    <t>1422E</t>
  </si>
  <si>
    <t>143E</t>
  </si>
  <si>
    <t>Fines, penalties, and forfeits</t>
  </si>
  <si>
    <t>144E1</t>
  </si>
  <si>
    <t>Voluntary transfers to government (donations)</t>
  </si>
  <si>
    <t>GFS description</t>
  </si>
  <si>
    <t>Table 6 - GFS Codes / Classification</t>
  </si>
  <si>
    <t>Combined</t>
  </si>
  <si>
    <t>Taxes (11E)</t>
  </si>
  <si>
    <t>Taxes on income, profits and capital gains (111E)</t>
  </si>
  <si>
    <t>Taxes on payroll and workforce (112E)</t>
  </si>
  <si>
    <t>Taxes on property (113E)</t>
  </si>
  <si>
    <t>Taxes on goods and services (114E)</t>
  </si>
  <si>
    <t>Taxes on international trade and transactions (115E)</t>
  </si>
  <si>
    <t>Other taxes payable by natural resource companies (116E)</t>
  </si>
  <si>
    <t>Social contributions (12E)</t>
  </si>
  <si>
    <t>Social security employer contributions (1212E)</t>
  </si>
  <si>
    <t>Other revenue (14E)</t>
  </si>
  <si>
    <t>Property income (141E)</t>
  </si>
  <si>
    <t>Sales of goods and services (142E)</t>
  </si>
  <si>
    <t>Fines, penalties, and forfeits (143E)</t>
  </si>
  <si>
    <t>Voluntary transfers to government (donations) (144E1)</t>
  </si>
  <si>
    <t>GFS Level 1</t>
  </si>
  <si>
    <t>GFS Level 2</t>
  </si>
  <si>
    <t>GFS Level 3</t>
  </si>
  <si>
    <t>GFS Level 4</t>
  </si>
  <si>
    <t>&lt;Choose from menu&gt;</t>
  </si>
  <si>
    <t>Sector</t>
  </si>
  <si>
    <t>Sector(s)</t>
  </si>
  <si>
    <t>&lt;Choose sector&gt;</t>
  </si>
  <si>
    <t>Oil &amp; Gas</t>
  </si>
  <si>
    <t>GFS Classification</t>
  </si>
  <si>
    <t>Project name</t>
  </si>
  <si>
    <t>Government entity</t>
  </si>
  <si>
    <t>Levied on project (Y/N)</t>
  </si>
  <si>
    <t>Reported by project (Y/N)</t>
  </si>
  <si>
    <t>Status</t>
  </si>
  <si>
    <t>Comments</t>
  </si>
  <si>
    <t>Production</t>
  </si>
  <si>
    <t>Dividends (1412E)</t>
  </si>
  <si>
    <t>From state-owned enterprises (1412E1)</t>
  </si>
  <si>
    <t>From government participation (equity) (1412E2)</t>
  </si>
  <si>
    <t>Withdrawals from income of quasi-corporations (1413E)</t>
  </si>
  <si>
    <t>Rent (1415E)</t>
  </si>
  <si>
    <t>Royalties (1415E1)</t>
  </si>
  <si>
    <t>Bonuses (1415E2)</t>
  </si>
  <si>
    <t>Production entitlements (in-kind or cash) (1415E3)</t>
  </si>
  <si>
    <t>Administrative fees for government services (1422E)</t>
  </si>
  <si>
    <t>Compulsory transfers to government (infrastructure and other) (1415E4)</t>
  </si>
  <si>
    <t>Other rent payments (1415E5)</t>
  </si>
  <si>
    <t>Sales of goods and services by government units (1421E)</t>
  </si>
  <si>
    <t>Data timeliness (no. of years from fiscal year end to publication)</t>
  </si>
  <si>
    <t>Does the government publish information about</t>
  </si>
  <si>
    <t>Laws and regulations?</t>
  </si>
  <si>
    <t>Fiscal regime?</t>
  </si>
  <si>
    <t>Ordinary taxes on income, profits and capital gains (1112E1)</t>
  </si>
  <si>
    <t>Ordinary taxes on income, profits and capital gains</t>
  </si>
  <si>
    <t>Extraordinary taxes on income, profits and capital gains (1112E2)</t>
  </si>
  <si>
    <t>Extraordinary taxes on income, profits and capital gains</t>
  </si>
  <si>
    <t>General taxes on goods and services (VAT, sales tax, turnover tax) (1141E)</t>
  </si>
  <si>
    <t>General taxes on goods and services (VAT, sales tax, turnover tax)</t>
  </si>
  <si>
    <t>Excise taxes (1142E)</t>
  </si>
  <si>
    <t>Excise taxes</t>
  </si>
  <si>
    <t>Taxes on use of goods/permission to use goods or perform activities (1145E)</t>
  </si>
  <si>
    <t>Licence fees (114521E)</t>
  </si>
  <si>
    <t>Licence fees</t>
  </si>
  <si>
    <t>Emission and pollution taxes (114522E)</t>
  </si>
  <si>
    <t>Emission and pollution taxes</t>
  </si>
  <si>
    <t>Motor vehicle taxes (11451E)</t>
  </si>
  <si>
    <t>Motor vehicle taxes</t>
  </si>
  <si>
    <t>Customs and other import duties (1151E)</t>
  </si>
  <si>
    <t>Customs and other import duties</t>
  </si>
  <si>
    <t>Taxes on exports (1152E)</t>
  </si>
  <si>
    <t>Taxes on exports</t>
  </si>
  <si>
    <t>Profits of natural resource export monopolies (1153E1)</t>
  </si>
  <si>
    <t>Profits of natural resource export monopolies</t>
  </si>
  <si>
    <t>From state-owned enterprises</t>
  </si>
  <si>
    <t>From government participation (equity)</t>
  </si>
  <si>
    <t>Withdrawals from income of quasi-corporations</t>
  </si>
  <si>
    <t>Royalties</t>
  </si>
  <si>
    <t>Bonuses</t>
  </si>
  <si>
    <t>Delivered/paid directly to government (1415E31)</t>
  </si>
  <si>
    <t>Delivered/paid directly to government</t>
  </si>
  <si>
    <t>Delivered/paid to state-owned enterprise(s) (1415E32)</t>
  </si>
  <si>
    <t>Delivered/paid to state-owned enterprise(s)</t>
  </si>
  <si>
    <t>Compulsory transfers to government (infrastructure and other)</t>
  </si>
  <si>
    <t>Other rent payments</t>
  </si>
  <si>
    <t>Sales of goods and services by government units</t>
  </si>
  <si>
    <t>Administrative fees for government services</t>
  </si>
  <si>
    <t>Comment 1</t>
  </si>
  <si>
    <t>Comment 2</t>
  </si>
  <si>
    <t>Comment 3</t>
  </si>
  <si>
    <t>Comment 4</t>
  </si>
  <si>
    <t>Comment 5</t>
  </si>
  <si>
    <t>Please include comments here.</t>
  </si>
  <si>
    <t>GFS Framework for EITI Reporting</t>
  </si>
  <si>
    <t>&lt; number &gt;</t>
  </si>
  <si>
    <t>What is GFS?</t>
  </si>
  <si>
    <t>PAYE</t>
  </si>
  <si>
    <t>Withholding tax</t>
  </si>
  <si>
    <t>Revenue authority</t>
  </si>
  <si>
    <t>Total</t>
  </si>
  <si>
    <t>Additional information</t>
  </si>
  <si>
    <t>Any additional information that is not eligible for inclusion in the table above, please include below as comments.</t>
  </si>
  <si>
    <t>Company ID number</t>
  </si>
  <si>
    <t>Reporting companies' list</t>
  </si>
  <si>
    <t>Full company name</t>
  </si>
  <si>
    <t>Reporting government entities list</t>
  </si>
  <si>
    <t>Full name of agency</t>
  </si>
  <si>
    <t>ID number (if applicable)</t>
  </si>
  <si>
    <t>Add new rows as necessary, right click the row number to the left and select "Insert"</t>
  </si>
  <si>
    <t>Table 7 - Sectors</t>
  </si>
  <si>
    <t>&lt; Choose option &gt;</t>
  </si>
  <si>
    <t>Total government revenues from extractive sector (using GFS)</t>
  </si>
  <si>
    <t>Company</t>
  </si>
  <si>
    <t>Reporting currency</t>
  </si>
  <si>
    <t>Project phases</t>
  </si>
  <si>
    <t>Table 8 - Project phases</t>
  </si>
  <si>
    <t>&lt; Choose phase &gt;</t>
  </si>
  <si>
    <t>Exploration</t>
  </si>
  <si>
    <t>Development</t>
  </si>
  <si>
    <t>Commodities (comma-seperated)</t>
  </si>
  <si>
    <t>Yes, systematically disclosed</t>
  </si>
  <si>
    <t>Not available</t>
  </si>
  <si>
    <t>Overview of government agencies' roles?</t>
  </si>
  <si>
    <t>the transfer process(es)?</t>
  </si>
  <si>
    <t>the award process(es)?</t>
  </si>
  <si>
    <t>bidding rounds/process(es)?</t>
  </si>
  <si>
    <t>Contract register for mining sector</t>
  </si>
  <si>
    <t>Contract register for petroleum sector</t>
  </si>
  <si>
    <t>Contract register for other sector(s) - add rows if several</t>
  </si>
  <si>
    <t>Overview of the extractive industries, including any significant exploration activities</t>
  </si>
  <si>
    <t>Does the government fully disclose extractive sector revenues by revenue stream?</t>
  </si>
  <si>
    <t>Are MSG decisions on materiality thresholds publicly available?</t>
  </si>
  <si>
    <t>If yes, what was the total revenues received from barter and infrastructure agreements?</t>
  </si>
  <si>
    <t>If yes, what was the total revenues received from transportation of commodities?</t>
  </si>
  <si>
    <t>If yes, what was the total revenues received by SOEs?</t>
  </si>
  <si>
    <t>Does the government disclose information on barter and infrastructure agreements?</t>
  </si>
  <si>
    <t>Does the government disclose information on transportation revenues?</t>
  </si>
  <si>
    <t>If yes, what was the total sub-national revenues received?</t>
  </si>
  <si>
    <t>Does the government disclose information on SOE transactions?</t>
  </si>
  <si>
    <t>Are government agencies subject to credible, independent audits?</t>
  </si>
  <si>
    <t>Government audits database</t>
  </si>
  <si>
    <t>Is the data subject to credible, independent audits, applying international standards?</t>
  </si>
  <si>
    <t>Are companies subject to credible, independent audits?</t>
  </si>
  <si>
    <t>Company audits database</t>
  </si>
  <si>
    <t>Reconciliation coverage</t>
  </si>
  <si>
    <t>Does the government clarify whether all extractive sector revenues are recorded in the national budget (i.e. enter the government's consolidated / single-treasury account)?</t>
  </si>
  <si>
    <t>Does the government disclose information on Subnational transfers?</t>
  </si>
  <si>
    <t>Source / units</t>
  </si>
  <si>
    <t>If yes, how much should the government have transferred according to the revenue sharing formula?</t>
  </si>
  <si>
    <t>Does the government disclose whether any extractive sector revenues are earmarked (i.e. pinned to specific uses, programmes, geographical zones)?</t>
  </si>
  <si>
    <t>Does the government disclose a description of the country’s budget and audit processes?</t>
  </si>
  <si>
    <t>Does the government disclose publicly available information about budgets and 
expenditures? - add rows if several</t>
  </si>
  <si>
    <t>Does the government disclose information on Social expenditures?</t>
  </si>
  <si>
    <t>If yes, what was the total quasi-fiscal expenditures performed by SOEs?</t>
  </si>
  <si>
    <t>Gross Domestic Product - all sectors</t>
  </si>
  <si>
    <t>Government revenue - extractive industries</t>
  </si>
  <si>
    <t>Government revenue - all sectors</t>
  </si>
  <si>
    <t>Exports - extractive industries</t>
  </si>
  <si>
    <t>Exports - all sectors</t>
  </si>
  <si>
    <t>Employment - extractive sector</t>
  </si>
  <si>
    <t>Employment - all sectors</t>
  </si>
  <si>
    <t>Reporting projects' list</t>
  </si>
  <si>
    <t>Full project name</t>
  </si>
  <si>
    <t>Legal agreement reference number(s): contract, licence, lease, concession, …</t>
  </si>
  <si>
    <t>The Brønnøysund Register Centre</t>
  </si>
  <si>
    <t>If available, link to the registry or agency</t>
  </si>
  <si>
    <t>Production (volume)</t>
  </si>
  <si>
    <t>Production (value)</t>
  </si>
  <si>
    <t>Systematically disclosed</t>
  </si>
  <si>
    <t>Calculated using the Disclosure checklist</t>
  </si>
  <si>
    <t>Please provide a list of all reporting entities, alongside relevant information</t>
  </si>
  <si>
    <t>Investment - extractive sector</t>
  </si>
  <si>
    <t>Investment - all sectors</t>
  </si>
  <si>
    <t>How to fill this sheet:</t>
  </si>
  <si>
    <t>Company ID references</t>
  </si>
  <si>
    <t xml:space="preserve">Part 1 - About </t>
  </si>
  <si>
    <t>Part 2 - Disclosure checklist</t>
  </si>
  <si>
    <t>Part 3 - Reporting entities</t>
  </si>
  <si>
    <t>For each row, please complete the following steps</t>
  </si>
  <si>
    <t>2.More guidance will appear as you fill the cells. Please fill out as directed, completing every column for each row before beginning the next.</t>
  </si>
  <si>
    <t xml:space="preserve">2. Once certain questions are answered, further guidance and questions may appear. Please respond to each of these, until completed. </t>
  </si>
  <si>
    <t>Completed on:</t>
  </si>
  <si>
    <t>YYYY-MM-DD</t>
  </si>
  <si>
    <t>How to complete this sheet:</t>
  </si>
  <si>
    <t>How publishing EITI Report data works:</t>
  </si>
  <si>
    <t>1. Use one excel workbook per fiscal year covered. If you are reporting on both oil &amp; gas and mining, both can fit into one workbook.</t>
  </si>
  <si>
    <t>2. Fill in the entire workbook - parts 1-5.</t>
  </si>
  <si>
    <t>This workbook has five parts. Insert the data starting with part 1 and work your way through to part 5</t>
  </si>
  <si>
    <t>Cells in light blue are for supplying sources and/or comments</t>
  </si>
  <si>
    <t>White cells require no action</t>
  </si>
  <si>
    <t>If yes, please specify name (insert new rows if multiple)</t>
  </si>
  <si>
    <t>Name and contact information of the person submitting this file</t>
  </si>
  <si>
    <t>Does the government have an open data policy?</t>
  </si>
  <si>
    <t>Does the government disclose information on economic contribution?</t>
  </si>
  <si>
    <t>Does government routinely disclose financial data from requirement 4.1 (full disclosure of revenue streams for both government and companies) of the the EITI Standard?</t>
  </si>
  <si>
    <t>Is beneficial ownership data disclosed?</t>
  </si>
  <si>
    <t>Example: Taxpayer Identification Number</t>
  </si>
  <si>
    <t>5. If there are any payments which are in the EITI Report, but cannot be matched with the GFS categories, please list them in the box below called "Additional information".</t>
  </si>
  <si>
    <t xml:space="preserve"> Remember: Governments receipts from companies on behalf of their employees should be excluded (e.g personal income tax PAYE, employee social security contributions, withholding tax) because they are not considered payments from companies to government.</t>
  </si>
  <si>
    <t>Government revenues by company and project</t>
  </si>
  <si>
    <t>Publication date of the EITI data</t>
  </si>
  <si>
    <t>Does the government disclose what value of revenues are not recorded in the budget?</t>
  </si>
  <si>
    <t>Affiliated companies, start with Operator</t>
  </si>
  <si>
    <t>Yes, through EITI reporting</t>
  </si>
  <si>
    <t>Through EITI Reporting</t>
  </si>
  <si>
    <t>No. of license awards and transfers for the covered year</t>
  </si>
  <si>
    <t>and the technical and financial criteria used?</t>
  </si>
  <si>
    <t>If yes, what was the total mandatory social expenditures received?</t>
  </si>
  <si>
    <t>If yes, what was the total voluntary social expenditures received?</t>
  </si>
  <si>
    <t>Do companies disclose information on Social expenditures?</t>
  </si>
  <si>
    <t>If yes, what was the total mandatory social expenditures paid?</t>
  </si>
  <si>
    <t>If yes, what was the total voluntary social expenditures paid?</t>
  </si>
  <si>
    <t>Does the government or SOEs disclose information on Quasi-fiscal expenditures?</t>
  </si>
  <si>
    <t>Total reported</t>
  </si>
  <si>
    <t xml:space="preserve">Stock exchange listing or company website </t>
  </si>
  <si>
    <t>Payments to Governments Report</t>
  </si>
  <si>
    <t>Website link (URL) to EITI data</t>
  </si>
  <si>
    <t>&lt;Select unit&gt;</t>
  </si>
  <si>
    <t>GFS, or Government Finance Statistics, is an international framework for categorising revenue streams so they are comparable across countries and time-periods. See full framework example below. The framework used below has been developped by the IMF and EITI International Secretariat.
The letter E in the GFS codes means that these are codes only used for revenues from extractives companies. The digits to the right were specifically designed for extractive sector companies.</t>
  </si>
  <si>
    <t>Unit</t>
  </si>
  <si>
    <t>&lt;Use Legal Entity Identifier if available&gt;</t>
  </si>
  <si>
    <t>Aluminium (2606), volume</t>
  </si>
  <si>
    <t>Asbestos (2524), volume</t>
  </si>
  <si>
    <t>Ash and residues (2620), volume</t>
  </si>
  <si>
    <t>Bitumen and asphalt (2714), volume</t>
  </si>
  <si>
    <t>Bituminous mixtures (2715), volume</t>
  </si>
  <si>
    <t>Chalk (2509), volume</t>
  </si>
  <si>
    <t>Chromium (2610), volume</t>
  </si>
  <si>
    <t>Coal (2701), volume</t>
  </si>
  <si>
    <t>Coal gas (2705), volume</t>
  </si>
  <si>
    <t>Cobalt (2605), volume</t>
  </si>
  <si>
    <t>Coke and semi-coke (2704), volume</t>
  </si>
  <si>
    <t>Copper (2603), volume</t>
  </si>
  <si>
    <t>Crude oil (2709), volume</t>
  </si>
  <si>
    <t>Diamonds (7102), volume</t>
  </si>
  <si>
    <t>Dolomite (2518), volume</t>
  </si>
  <si>
    <t>Electrical energy (2716), volume</t>
  </si>
  <si>
    <t>Felspar (2529), volume</t>
  </si>
  <si>
    <t>Gold (7108), volume</t>
  </si>
  <si>
    <t>Granite (2516), volume</t>
  </si>
  <si>
    <t>Granulated slag (2618), volume</t>
  </si>
  <si>
    <t>Gypsum (2520), volume</t>
  </si>
  <si>
    <t>Iron (2601), volume</t>
  </si>
  <si>
    <t>Iron pyrites (2502), volume</t>
  </si>
  <si>
    <t>Kaolin (2507), volume</t>
  </si>
  <si>
    <t>Lead (2607), volume</t>
  </si>
  <si>
    <t>Lignite (2702), volume</t>
  </si>
  <si>
    <t>Limestone (2521), volume</t>
  </si>
  <si>
    <t>Manganese (2602), volume</t>
  </si>
  <si>
    <t>Marble (2515), volume</t>
  </si>
  <si>
    <t>Mica (2525), volume</t>
  </si>
  <si>
    <t>Mineral substances not elsewhere specified (2530), volume</t>
  </si>
  <si>
    <t>Molybdenum (2613), volume</t>
  </si>
  <si>
    <t>Natural barium sulphate (2511), volume</t>
  </si>
  <si>
    <t>Natural borates and concentrates (2528), volume</t>
  </si>
  <si>
    <t>Natural calcium phosphates (2510), volume</t>
  </si>
  <si>
    <t>Natural cryolite (2527), volume</t>
  </si>
  <si>
    <t>Natural gas (2711), volume</t>
  </si>
  <si>
    <t>Natural graphite (2504), volume</t>
  </si>
  <si>
    <t>Natural magnesium carbonate (2519), volume</t>
  </si>
  <si>
    <t>Natural sands (2505), volume</t>
  </si>
  <si>
    <t>Natural steatite (2526), volume</t>
  </si>
  <si>
    <t>Nickel (2604), volume</t>
  </si>
  <si>
    <t>Niobium (2615), volume</t>
  </si>
  <si>
    <t>Other (2617), volume</t>
  </si>
  <si>
    <t>Other clays (2508), volume</t>
  </si>
  <si>
    <t>Other slag and ash (2621), volume</t>
  </si>
  <si>
    <t>Peat (2703), volume</t>
  </si>
  <si>
    <t>Pebbles (2517), volume</t>
  </si>
  <si>
    <t>Petroleum coke (2713), volume</t>
  </si>
  <si>
    <t>Petroleum jelly (2712), volume</t>
  </si>
  <si>
    <t>Petroleum oils excluding crude (2710), volume</t>
  </si>
  <si>
    <t>Pitch and pitch coke (2708), volume</t>
  </si>
  <si>
    <t>Portland cement (2523), volume</t>
  </si>
  <si>
    <t>Precious metals (2616), volume</t>
  </si>
  <si>
    <t>Products of the distillation of coal tar (2707), volume</t>
  </si>
  <si>
    <t>Pumice stone (2513), volume</t>
  </si>
  <si>
    <t>Quartz (2506), volume</t>
  </si>
  <si>
    <t>Quicklime (2522), volume</t>
  </si>
  <si>
    <t>Salt and pure sodium chloride (2501), volume</t>
  </si>
  <si>
    <t>Siliceous fossil meals (2512), volume</t>
  </si>
  <si>
    <t>Silver (7106), volume</t>
  </si>
  <si>
    <t>Slag (2619), volume</t>
  </si>
  <si>
    <t>Slate (2514), volume</t>
  </si>
  <si>
    <t>Sulphur of all kinds (2503), volume</t>
  </si>
  <si>
    <t>Tar distilled from coal (2706), volume</t>
  </si>
  <si>
    <t>Tin (2609), volume</t>
  </si>
  <si>
    <t>Titanium (2614), volume</t>
  </si>
  <si>
    <t>Tungsten (2611), volume</t>
  </si>
  <si>
    <t>Uranium or thorium (2612), volume</t>
  </si>
  <si>
    <t>Zinc (2608), volume</t>
  </si>
  <si>
    <t>Exchange rate source (URL,…)</t>
  </si>
  <si>
    <t>Number of reporting government entities (incl SOEs if recipient)</t>
  </si>
  <si>
    <t>Does the government systematically disclose EITI data at a single location?</t>
  </si>
  <si>
    <t>Gross Domestic Product ASM and informal sector</t>
  </si>
  <si>
    <t>In-kind volume (if applicable)</t>
  </si>
  <si>
    <t>Unit (if applicable)</t>
  </si>
  <si>
    <t>Payment made in-kind (Y/N)</t>
  </si>
  <si>
    <t>Commodities (one commodity/row)</t>
  </si>
  <si>
    <t>Aluminium (2606)</t>
  </si>
  <si>
    <t>Asbestos (2524)</t>
  </si>
  <si>
    <t>Ash and residues (2620)</t>
  </si>
  <si>
    <t>Bitumen and asphalt (2714)</t>
  </si>
  <si>
    <t>Bituminous mixtures (2715)</t>
  </si>
  <si>
    <t>Chalk (2509)</t>
  </si>
  <si>
    <t>Chromium (2610)</t>
  </si>
  <si>
    <t>Coal (2701)</t>
  </si>
  <si>
    <t>Coal gas (2705)</t>
  </si>
  <si>
    <t>Cobalt (2605)</t>
  </si>
  <si>
    <t>Coke and semi-coke (2704)</t>
  </si>
  <si>
    <t>Copper (2603)</t>
  </si>
  <si>
    <t>Crude oil (2709)</t>
  </si>
  <si>
    <t>Diamonds (7102)</t>
  </si>
  <si>
    <t>Dolomite (2518)</t>
  </si>
  <si>
    <t>Electrical energy (2716)</t>
  </si>
  <si>
    <t>Felspar (2529)</t>
  </si>
  <si>
    <t>Gold (7108)</t>
  </si>
  <si>
    <t>Granite (2516)</t>
  </si>
  <si>
    <t>Granulated slag (2618)</t>
  </si>
  <si>
    <t>Gypsum (2520)</t>
  </si>
  <si>
    <t>Iron (2601)</t>
  </si>
  <si>
    <t>Iron pyrites (2502)</t>
  </si>
  <si>
    <t>Kaolin (2507)</t>
  </si>
  <si>
    <t>Lead (2607)</t>
  </si>
  <si>
    <t>Lignite (2702)</t>
  </si>
  <si>
    <t>Limestone (2521)</t>
  </si>
  <si>
    <t>Manganese (2602)</t>
  </si>
  <si>
    <t>Marble (2515)</t>
  </si>
  <si>
    <t>Mica (2525)</t>
  </si>
  <si>
    <t>Mineral substances not elsewhere specified (2530)</t>
  </si>
  <si>
    <t>Molybdenum (2613)</t>
  </si>
  <si>
    <t>Natural barium sulphate (2511)</t>
  </si>
  <si>
    <t>Natural borates and concentrates (2528)</t>
  </si>
  <si>
    <t>Natural calcium phosphates (2510)</t>
  </si>
  <si>
    <t>Natural cryolite (2527)</t>
  </si>
  <si>
    <t>Natural gas (2711)</t>
  </si>
  <si>
    <t>Natural graphite (2504)</t>
  </si>
  <si>
    <t>Natural magnesium carbonate (2519)</t>
  </si>
  <si>
    <t>Natural sands (2505)</t>
  </si>
  <si>
    <t>Natural steatite (2526)</t>
  </si>
  <si>
    <t>Nickel (2604)</t>
  </si>
  <si>
    <t>Other (2617)</t>
  </si>
  <si>
    <t>Other clays (2508)</t>
  </si>
  <si>
    <t>Other slag and ash (2621)</t>
  </si>
  <si>
    <t>Peat (2703)</t>
  </si>
  <si>
    <t>Pebbles (2517)</t>
  </si>
  <si>
    <t>Petroleum coke (2713)</t>
  </si>
  <si>
    <t>Petroleum jelly (2712)</t>
  </si>
  <si>
    <t>Petroleum oils excluding crude (2710)</t>
  </si>
  <si>
    <t>Pitch and pitch coke (2708)</t>
  </si>
  <si>
    <t>Portland cement (2523)</t>
  </si>
  <si>
    <t>Precious metals (2616)</t>
  </si>
  <si>
    <t>Products of the distillation of coal tar (2707)</t>
  </si>
  <si>
    <t>Pumice stone (2513)</t>
  </si>
  <si>
    <t>Quartz (2506)</t>
  </si>
  <si>
    <t>Quicklime (2522)</t>
  </si>
  <si>
    <t>Salt and pure sodium chloride (2501)</t>
  </si>
  <si>
    <t>Siliceous fossil meals (2512)</t>
  </si>
  <si>
    <t>Silver (7106)</t>
  </si>
  <si>
    <t>Slag (2619)</t>
  </si>
  <si>
    <t>Slate (2514)</t>
  </si>
  <si>
    <t>Sulphur of all kinds (2503)</t>
  </si>
  <si>
    <t>Tar distilled from coal (2706)</t>
  </si>
  <si>
    <t>Tin (2609)</t>
  </si>
  <si>
    <t>Titanium (2614)</t>
  </si>
  <si>
    <t>Tungsten (2611)</t>
  </si>
  <si>
    <t>Uranium or thorium (2612)</t>
  </si>
  <si>
    <t>Zinc (2608)</t>
  </si>
  <si>
    <t>Number of reporting companies (incl SOEs if payer)</t>
  </si>
  <si>
    <t>Other, non-upstream sectors</t>
  </si>
  <si>
    <t>Does the government disclose data on in-kind revenues and sales of state share of production?</t>
  </si>
  <si>
    <t>Table 9 - Government entity types</t>
  </si>
  <si>
    <t>Central goverment</t>
  </si>
  <si>
    <t>State government</t>
  </si>
  <si>
    <t>Local government</t>
  </si>
  <si>
    <t>Agency type</t>
  </si>
  <si>
    <t>&lt; Agency type &gt;</t>
  </si>
  <si>
    <t>If yes, what was the volume received?</t>
  </si>
  <si>
    <t>If yes, what was sold?</t>
  </si>
  <si>
    <t>If yes, what was the total revenue transferred to the state from the proceeds of oil, gas and minerals sold?</t>
  </si>
  <si>
    <t>Audited financial statement (or balance sheet, cash flows, profit/loss statement if unavailable)</t>
  </si>
  <si>
    <t>Does the government disclose information on environmental payments?</t>
  </si>
  <si>
    <t>If yes, what was the total mandatory environmental payments?</t>
  </si>
  <si>
    <t>If yes, what was the total voluntary environmental payments?</t>
  </si>
  <si>
    <t xml:space="preserve">State-owned enterprises &amp; public corporations </t>
  </si>
  <si>
    <t>EITI International Secretariat</t>
  </si>
  <si>
    <r>
      <rPr>
        <b/>
        <sz val="11"/>
        <rFont val="Franklin Gothic Book"/>
        <family val="2"/>
      </rPr>
      <t xml:space="preserve">For the latest version of Summary data templates, see </t>
    </r>
    <r>
      <rPr>
        <b/>
        <u/>
        <sz val="11"/>
        <color rgb="FF188FBB"/>
        <rFont val="Franklin Gothic Book"/>
        <family val="2"/>
      </rPr>
      <t>https://eiti.org/summary-data-template</t>
    </r>
  </si>
  <si>
    <r>
      <t xml:space="preserve">3. This Data sheet should be submitted alongside the EITI Report. Send it to the International Secretariat: </t>
    </r>
    <r>
      <rPr>
        <u/>
        <sz val="11"/>
        <color rgb="FF0070C0"/>
        <rFont val="Franklin Gothic Book"/>
        <family val="2"/>
      </rPr>
      <t xml:space="preserve">data@eiti.org </t>
    </r>
  </si>
  <si>
    <r>
      <rPr>
        <sz val="11"/>
        <rFont val="Franklin Gothic Book"/>
        <family val="2"/>
      </rPr>
      <t xml:space="preserve">4. The data will be used to populate the global EITI data repository, available on the international EITI website: </t>
    </r>
    <r>
      <rPr>
        <u/>
        <sz val="11"/>
        <color theme="10"/>
        <rFont val="Franklin Gothic Book"/>
        <family val="2"/>
      </rPr>
      <t xml:space="preserve">https://eiti.org/data. </t>
    </r>
    <r>
      <rPr>
        <sz val="11"/>
        <rFont val="Franklin Gothic Book"/>
        <family val="2"/>
      </rPr>
      <t xml:space="preserve">You will receive the file back which will be fit for publication via the channels of your choice. </t>
    </r>
  </si>
  <si>
    <r>
      <t xml:space="preserve">This template should be </t>
    </r>
    <r>
      <rPr>
        <b/>
        <u/>
        <sz val="11"/>
        <rFont val="Franklin Gothic Book"/>
        <family val="2"/>
      </rPr>
      <t xml:space="preserve">completed in full and submitted </t>
    </r>
    <r>
      <rPr>
        <b/>
        <sz val="11"/>
        <rFont val="Franklin Gothic Book"/>
        <family val="2"/>
      </rPr>
      <t>to the EITI International Secretariat for each fiscal year covered under EITI Reporting.</t>
    </r>
  </si>
  <si>
    <r>
      <rPr>
        <b/>
        <sz val="11"/>
        <rFont val="Franklin Gothic Book"/>
        <family val="2"/>
      </rPr>
      <t xml:space="preserve">Part 1 (About): </t>
    </r>
    <r>
      <rPr>
        <sz val="11"/>
        <rFont val="Franklin Gothic Book"/>
        <family val="2"/>
      </rPr>
      <t>Insert</t>
    </r>
    <r>
      <rPr>
        <b/>
        <sz val="11"/>
        <rFont val="Franklin Gothic Book"/>
        <family val="2"/>
      </rPr>
      <t xml:space="preserve"> </t>
    </r>
    <r>
      <rPr>
        <sz val="11"/>
        <rFont val="Franklin Gothic Book"/>
        <family val="2"/>
      </rPr>
      <t>country and data characteristics.</t>
    </r>
  </si>
  <si>
    <r>
      <rPr>
        <b/>
        <sz val="11"/>
        <rFont val="Franklin Gothic Book"/>
        <family val="2"/>
      </rPr>
      <t xml:space="preserve">Part 2 (Disclosure checklist): </t>
    </r>
    <r>
      <rPr>
        <sz val="11"/>
        <rFont val="Franklin Gothic Book"/>
        <family val="2"/>
      </rPr>
      <t>Fill in contextual and aggregate financial data for EITI Requirements 2, 3, 4, 5, and 6.</t>
    </r>
  </si>
  <si>
    <r>
      <rPr>
        <b/>
        <sz val="11"/>
        <rFont val="Franklin Gothic Book"/>
        <family val="2"/>
      </rPr>
      <t xml:space="preserve">Part 3 (Reporting entities): </t>
    </r>
    <r>
      <rPr>
        <sz val="11"/>
        <rFont val="Franklin Gothic Book"/>
        <family val="2"/>
      </rPr>
      <t>Enter</t>
    </r>
    <r>
      <rPr>
        <b/>
        <sz val="11"/>
        <rFont val="Franklin Gothic Book"/>
        <family val="2"/>
      </rPr>
      <t xml:space="preserve"> </t>
    </r>
    <r>
      <rPr>
        <sz val="11"/>
        <rFont val="Franklin Gothic Book"/>
        <family val="2"/>
      </rPr>
      <t xml:space="preserve">reporting entities (Government agencies, companies and projects) and related information. </t>
    </r>
  </si>
  <si>
    <r>
      <rPr>
        <b/>
        <sz val="11"/>
        <rFont val="Franklin Gothic Book"/>
        <family val="2"/>
      </rPr>
      <t xml:space="preserve">Part 4 (Government revenues): </t>
    </r>
    <r>
      <rPr>
        <sz val="11"/>
        <rFont val="Franklin Gothic Book"/>
        <family val="2"/>
      </rPr>
      <t>Enter</t>
    </r>
    <r>
      <rPr>
        <b/>
        <sz val="11"/>
        <rFont val="Franklin Gothic Book"/>
        <family val="2"/>
      </rPr>
      <t xml:space="preserve"> </t>
    </r>
    <r>
      <rPr>
        <sz val="11"/>
        <rFont val="Franklin Gothic Book"/>
        <family val="2"/>
      </rPr>
      <t>data on government revenues per revenue stream, according to GFS classification.</t>
    </r>
  </si>
  <si>
    <r>
      <rPr>
        <b/>
        <sz val="11"/>
        <rFont val="Franklin Gothic Book"/>
        <family val="2"/>
      </rPr>
      <t xml:space="preserve">Part 5 (Company data): </t>
    </r>
    <r>
      <rPr>
        <sz val="11"/>
        <rFont val="Franklin Gothic Book"/>
        <family val="2"/>
      </rPr>
      <t>Enter</t>
    </r>
    <r>
      <rPr>
        <b/>
        <sz val="11"/>
        <rFont val="Franklin Gothic Book"/>
        <family val="2"/>
      </rPr>
      <t xml:space="preserve"> </t>
    </r>
    <r>
      <rPr>
        <sz val="11"/>
        <rFont val="Franklin Gothic Book"/>
        <family val="2"/>
      </rPr>
      <t>company- and project-level data per revenue stream.</t>
    </r>
  </si>
  <si>
    <r>
      <rPr>
        <b/>
        <i/>
        <u/>
        <sz val="11"/>
        <color theme="1"/>
        <rFont val="Franklin Gothic Book"/>
        <family val="2"/>
      </rPr>
      <t>Terminology:</t>
    </r>
    <r>
      <rPr>
        <b/>
        <i/>
        <sz val="11"/>
        <color theme="1"/>
        <rFont val="Franklin Gothic Book"/>
        <family val="2"/>
      </rPr>
      <t xml:space="preserve"> Disclosure</t>
    </r>
  </si>
  <si>
    <r>
      <rPr>
        <b/>
        <i/>
        <u/>
        <sz val="11"/>
        <color theme="1"/>
        <rFont val="Franklin Gothic Book"/>
        <family val="2"/>
      </rPr>
      <t>Terminology:</t>
    </r>
    <r>
      <rPr>
        <b/>
        <i/>
        <sz val="11"/>
        <color theme="1"/>
        <rFont val="Franklin Gothic Book"/>
        <family val="2"/>
      </rPr>
      <t xml:space="preserve"> Simple options</t>
    </r>
  </si>
  <si>
    <r>
      <rPr>
        <i/>
        <u/>
        <sz val="11"/>
        <color theme="1"/>
        <rFont val="Franklin Gothic Book"/>
        <family val="2"/>
      </rPr>
      <t>Yes, systematically disclosed</t>
    </r>
    <r>
      <rPr>
        <i/>
        <sz val="11"/>
        <color theme="1"/>
        <rFont val="Franklin Gothic Book"/>
        <family val="2"/>
      </rPr>
      <t>: If data is regularly and publicly disclosed by government agencies or companies, and the data is reliable, please select Yes, systematically disclosed</t>
    </r>
  </si>
  <si>
    <r>
      <rPr>
        <i/>
        <u/>
        <sz val="11"/>
        <color theme="1"/>
        <rFont val="Franklin Gothic Book"/>
        <family val="2"/>
      </rPr>
      <t>Yes</t>
    </r>
    <r>
      <rPr>
        <i/>
        <sz val="11"/>
        <color theme="1"/>
        <rFont val="Franklin Gothic Book"/>
        <family val="2"/>
      </rPr>
      <t>: All the aspects of the question are answered/covered.</t>
    </r>
  </si>
  <si>
    <r>
      <rPr>
        <i/>
        <u/>
        <sz val="11"/>
        <color theme="1"/>
        <rFont val="Franklin Gothic Book"/>
        <family val="2"/>
      </rPr>
      <t>Yes, through EITI reporting</t>
    </r>
    <r>
      <rPr>
        <i/>
        <sz val="11"/>
        <color theme="1"/>
        <rFont val="Franklin Gothic Book"/>
        <family val="2"/>
      </rPr>
      <t>: If the EITI Report covers certain data gaps in government or corporate disclosures, please select "Yes, in EITI Report".</t>
    </r>
  </si>
  <si>
    <r>
      <t>Partially:</t>
    </r>
    <r>
      <rPr>
        <i/>
        <sz val="11"/>
        <color theme="1"/>
        <rFont val="Franklin Gothic Book"/>
        <family val="2"/>
      </rPr>
      <t>Aspects of the question have been answered/covered.</t>
    </r>
  </si>
  <si>
    <r>
      <rPr>
        <i/>
        <u/>
        <sz val="11"/>
        <color theme="1"/>
        <rFont val="Franklin Gothic Book"/>
        <family val="2"/>
      </rPr>
      <t>Not available</t>
    </r>
    <r>
      <rPr>
        <i/>
        <sz val="11"/>
        <color theme="1"/>
        <rFont val="Franklin Gothic Book"/>
        <family val="2"/>
      </rPr>
      <t>: The data is applicable in the country, but no data or information is available.</t>
    </r>
  </si>
  <si>
    <r>
      <rPr>
        <i/>
        <u/>
        <sz val="11"/>
        <color theme="1"/>
        <rFont val="Franklin Gothic Book"/>
        <family val="2"/>
      </rPr>
      <t>No</t>
    </r>
    <r>
      <rPr>
        <i/>
        <sz val="11"/>
        <color theme="1"/>
        <rFont val="Franklin Gothic Book"/>
        <family val="2"/>
      </rPr>
      <t>: No information is covered.</t>
    </r>
  </si>
  <si>
    <r>
      <t xml:space="preserve">Not applicable: </t>
    </r>
    <r>
      <rPr>
        <i/>
        <sz val="11"/>
        <color theme="1"/>
        <rFont val="Franklin Gothic Book"/>
        <family val="2"/>
      </rPr>
      <t xml:space="preserve">If a requirement is not relevant, please select "Not applicable". Refer to any evidence documented as part of the EITI Report, or through minutes of a multi-stakeholder meeting. </t>
    </r>
  </si>
  <si>
    <r>
      <t>Not applicable</t>
    </r>
    <r>
      <rPr>
        <i/>
        <sz val="11"/>
        <color theme="1"/>
        <rFont val="Franklin Gothic Book"/>
        <family val="2"/>
      </rPr>
      <t>: The question is not relevant for the case, When it is required, please refer to evidence of non-applicability.</t>
    </r>
  </si>
  <si>
    <r>
      <rPr>
        <b/>
        <sz val="11"/>
        <rFont val="Franklin Gothic Book"/>
        <family val="2"/>
      </rPr>
      <t xml:space="preserve">Give us your feedback or report a conflict in the data! Write to us at  </t>
    </r>
    <r>
      <rPr>
        <b/>
        <u/>
        <sz val="11"/>
        <color rgb="FF188FBB"/>
        <rFont val="Franklin Gothic Book"/>
        <family val="2"/>
      </rPr>
      <t>data@eiti.org</t>
    </r>
  </si>
  <si>
    <r>
      <t xml:space="preserve">Phone: </t>
    </r>
    <r>
      <rPr>
        <b/>
        <sz val="11"/>
        <color rgb="FF165B89"/>
        <rFont val="Franklin Gothic Book"/>
        <family val="2"/>
      </rPr>
      <t>+47 222 00 800</t>
    </r>
    <r>
      <rPr>
        <b/>
        <sz val="11"/>
        <color rgb="FF000000"/>
        <rFont val="Franklin Gothic Book"/>
        <family val="2"/>
      </rPr>
      <t xml:space="preserve">   </t>
    </r>
    <r>
      <rPr>
        <b/>
        <sz val="11"/>
        <color rgb="FF000000"/>
        <rFont val="Wingdings"/>
        <charset val="2"/>
      </rPr>
      <t></t>
    </r>
    <r>
      <rPr>
        <b/>
        <sz val="11"/>
        <color rgb="FF000000"/>
        <rFont val="Franklin Gothic Book"/>
        <family val="2"/>
      </rPr>
      <t xml:space="preserve">   E-mail: </t>
    </r>
    <r>
      <rPr>
        <b/>
        <u/>
        <sz val="11"/>
        <color rgb="FF165B89"/>
        <rFont val="Franklin Gothic Book"/>
        <family val="2"/>
      </rPr>
      <t>secretariat@eiti.org</t>
    </r>
    <r>
      <rPr>
        <b/>
        <sz val="11"/>
        <color rgb="FF000000"/>
        <rFont val="Franklin Gothic Book"/>
        <family val="2"/>
      </rPr>
      <t xml:space="preserve">   </t>
    </r>
    <r>
      <rPr>
        <b/>
        <sz val="11"/>
        <color rgb="FF000000"/>
        <rFont val="Wingdings"/>
        <charset val="2"/>
      </rPr>
      <t></t>
    </r>
    <r>
      <rPr>
        <b/>
        <sz val="11"/>
        <color rgb="FF000000"/>
        <rFont val="Franklin Gothic Book"/>
        <family val="2"/>
      </rPr>
      <t xml:space="preserve">   Twitter: </t>
    </r>
    <r>
      <rPr>
        <b/>
        <sz val="11"/>
        <color rgb="FF165B89"/>
        <rFont val="Franklin Gothic Book"/>
        <family val="2"/>
      </rPr>
      <t>@EITIorg</t>
    </r>
    <r>
      <rPr>
        <b/>
        <sz val="11"/>
        <color rgb="FF000000"/>
        <rFont val="Franklin Gothic Book"/>
        <family val="2"/>
      </rPr>
      <t xml:space="preserve">  </t>
    </r>
    <r>
      <rPr>
        <b/>
        <sz val="11"/>
        <color rgb="FF000000"/>
        <rFont val="Wingdings"/>
        <charset val="2"/>
      </rPr>
      <t xml:space="preserve"> </t>
    </r>
    <r>
      <rPr>
        <b/>
        <sz val="11"/>
        <color rgb="FF000000"/>
        <rFont val="Franklin Gothic Book"/>
        <family val="2"/>
      </rPr>
      <t xml:space="preserve">   </t>
    </r>
    <r>
      <rPr>
        <b/>
        <u/>
        <sz val="11"/>
        <color rgb="FF165B89"/>
        <rFont val="Franklin Gothic Book"/>
        <family val="2"/>
      </rPr>
      <t>www.eiti.org</t>
    </r>
  </si>
  <si>
    <r>
      <t xml:space="preserve">Address: </t>
    </r>
    <r>
      <rPr>
        <b/>
        <sz val="11"/>
        <color rgb="FF165B89"/>
        <rFont val="Franklin Gothic Book"/>
        <family val="2"/>
      </rPr>
      <t>Rådhusgata 26, 0151 Oslo, Norway</t>
    </r>
    <r>
      <rPr>
        <b/>
        <sz val="11"/>
        <color rgb="FF000000"/>
        <rFont val="Franklin Gothic Book"/>
        <family val="2"/>
      </rPr>
      <t xml:space="preserve">   </t>
    </r>
    <r>
      <rPr>
        <b/>
        <sz val="11"/>
        <color rgb="FF000000"/>
        <rFont val="Wingdings"/>
        <charset val="2"/>
      </rPr>
      <t></t>
    </r>
    <r>
      <rPr>
        <b/>
        <sz val="11"/>
        <color rgb="FF000000"/>
        <rFont val="Franklin Gothic Book"/>
        <family val="2"/>
      </rPr>
      <t xml:space="preserve">   P.O. Box: </t>
    </r>
    <r>
      <rPr>
        <b/>
        <sz val="11"/>
        <color rgb="FF165B89"/>
        <rFont val="Franklin Gothic Book"/>
        <family val="2"/>
      </rPr>
      <t>Postboks 340 Sentrum, 0101 Oslo, Norway</t>
    </r>
  </si>
  <si>
    <r>
      <rPr>
        <i/>
        <sz val="10.5"/>
        <rFont val="Calibri"/>
        <family val="2"/>
      </rPr>
      <t xml:space="preserve">The International Secretariat can provide advice and support on request. Please contact </t>
    </r>
    <r>
      <rPr>
        <i/>
        <u/>
        <sz val="10.5"/>
        <color theme="10"/>
        <rFont val="Calibri"/>
        <family val="2"/>
      </rPr>
      <t>data@eiti.org</t>
    </r>
  </si>
  <si>
    <t>Version 2.0 as of 1 July 2019</t>
  </si>
  <si>
    <t>Cells in grey are for your information: You will receive immediate feedback on many of the data entries and some cells will fill in automatically.</t>
  </si>
  <si>
    <t>Cells in orange must be completed before submission</t>
  </si>
  <si>
    <r>
      <rPr>
        <b/>
        <sz val="11"/>
        <color rgb="FF000000"/>
        <rFont val="Franklin Gothic Book"/>
        <family val="2"/>
      </rPr>
      <t xml:space="preserve">Part 1 (About) </t>
    </r>
    <r>
      <rPr>
        <sz val="11"/>
        <color rgb="FF000000"/>
        <rFont val="Franklin Gothic Book"/>
        <family val="2"/>
      </rPr>
      <t>covers country and data characteristics.</t>
    </r>
  </si>
  <si>
    <r>
      <t xml:space="preserve">1. Starting from the top, </t>
    </r>
    <r>
      <rPr>
        <b/>
        <i/>
        <sz val="11"/>
        <rFont val="Franklin Gothic Book"/>
        <family val="2"/>
      </rPr>
      <t xml:space="preserve">select your responses in the grey column. </t>
    </r>
    <r>
      <rPr>
        <i/>
        <sz val="11"/>
        <rFont val="Franklin Gothic Book"/>
        <family val="2"/>
      </rPr>
      <t xml:space="preserve">Guidance is provided in yellow boxes once the cell is selected. </t>
    </r>
  </si>
  <si>
    <r>
      <t xml:space="preserve">3. Include any additional information or comments as needed in the </t>
    </r>
    <r>
      <rPr>
        <b/>
        <i/>
        <sz val="11"/>
        <color theme="1"/>
        <rFont val="Franklin Gothic Book"/>
        <family val="2"/>
      </rPr>
      <t xml:space="preserve">Source/Comments" </t>
    </r>
    <r>
      <rPr>
        <i/>
        <sz val="11"/>
        <color theme="1"/>
        <rFont val="Franklin Gothic Book"/>
        <family val="2"/>
      </rPr>
      <t>column.</t>
    </r>
  </si>
  <si>
    <r>
      <rPr>
        <i/>
        <sz val="11"/>
        <rFont val="Franklin Gothic Book"/>
        <family val="2"/>
      </rPr>
      <t>If you have any questions, please contact</t>
    </r>
    <r>
      <rPr>
        <u/>
        <sz val="11"/>
        <color theme="10"/>
        <rFont val="Franklin Gothic Book"/>
        <family val="2"/>
      </rPr>
      <t xml:space="preserve"> </t>
    </r>
    <r>
      <rPr>
        <b/>
        <u/>
        <sz val="11"/>
        <color theme="10"/>
        <rFont val="Franklin Gothic Book"/>
        <family val="2"/>
      </rPr>
      <t>data@eiti.org</t>
    </r>
  </si>
  <si>
    <r>
      <rPr>
        <i/>
        <sz val="11"/>
        <rFont val="Franklin Gothic Book"/>
        <family val="2"/>
      </rPr>
      <t>Reporting currency (</t>
    </r>
    <r>
      <rPr>
        <i/>
        <sz val="11"/>
        <color theme="10"/>
        <rFont val="Franklin Gothic Book"/>
        <family val="2"/>
      </rPr>
      <t>ISO-4217 currency codes</t>
    </r>
    <r>
      <rPr>
        <i/>
        <sz val="11"/>
        <rFont val="Franklin Gothic Book"/>
        <family val="2"/>
      </rPr>
      <t>)</t>
    </r>
  </si>
  <si>
    <t>&lt; XXX &gt;</t>
  </si>
  <si>
    <t>Data overview / requirement</t>
  </si>
  <si>
    <r>
      <rPr>
        <b/>
        <sz val="11"/>
        <color rgb="FF000000"/>
        <rFont val="Franklin Gothic Book"/>
        <family val="2"/>
      </rPr>
      <t xml:space="preserve">Part 2 (Disclosure checklist) </t>
    </r>
    <r>
      <rPr>
        <sz val="11"/>
        <color rgb="FF000000"/>
        <rFont val="Franklin Gothic Book"/>
        <family val="2"/>
      </rPr>
      <t>covers contextual and aggregate financial data for EITI Requirements 2, 3, 4, 5, and 6.</t>
    </r>
  </si>
  <si>
    <r>
      <t>1.Starting from the top, begin by responding to questions in the first column (</t>
    </r>
    <r>
      <rPr>
        <b/>
        <i/>
        <sz val="11"/>
        <color theme="1"/>
        <rFont val="Franklin Gothic Book"/>
        <family val="2"/>
      </rPr>
      <t>Inclusion</t>
    </r>
    <r>
      <rPr>
        <i/>
        <sz val="11"/>
        <color theme="1"/>
        <rFont val="Franklin Gothic Book"/>
        <family val="2"/>
      </rPr>
      <t>). Guidance will be provided in yellow boxes once the cell is highlighted. Click the cells of each EITI Requirement for the precise language of the EITI Standard.</t>
    </r>
  </si>
  <si>
    <r>
      <t xml:space="preserve">For example, when choosing "Yes, in the EITI Report" "please include the section in the EITI Report" appears in the </t>
    </r>
    <r>
      <rPr>
        <b/>
        <i/>
        <sz val="11"/>
        <color theme="1"/>
        <rFont val="Franklin Gothic Book"/>
        <family val="2"/>
      </rPr>
      <t>Source / units</t>
    </r>
    <r>
      <rPr>
        <i/>
        <sz val="11"/>
        <color theme="1"/>
        <rFont val="Franklin Gothic Book"/>
        <family val="2"/>
      </rPr>
      <t xml:space="preserve"> box.</t>
    </r>
  </si>
  <si>
    <r>
      <t xml:space="preserve">3. Include any additional information or comments as needed in the </t>
    </r>
    <r>
      <rPr>
        <b/>
        <i/>
        <sz val="11"/>
        <color theme="1"/>
        <rFont val="Franklin Gothic Book"/>
        <family val="2"/>
      </rPr>
      <t xml:space="preserve">Comments / Notes" </t>
    </r>
    <r>
      <rPr>
        <i/>
        <sz val="11"/>
        <color theme="1"/>
        <rFont val="Franklin Gothic Book"/>
        <family val="2"/>
      </rPr>
      <t>column.</t>
    </r>
  </si>
  <si>
    <r>
      <rPr>
        <i/>
        <sz val="11"/>
        <rFont val="Franklin Gothic Book"/>
        <family val="2"/>
      </rPr>
      <t>If you have any questions, please contact</t>
    </r>
    <r>
      <rPr>
        <i/>
        <u/>
        <sz val="11"/>
        <color theme="10"/>
        <rFont val="Franklin Gothic Book"/>
        <family val="2"/>
      </rPr>
      <t xml:space="preserve"> </t>
    </r>
    <r>
      <rPr>
        <b/>
        <u/>
        <sz val="11"/>
        <color theme="10"/>
        <rFont val="Franklin Gothic Book"/>
        <family val="2"/>
      </rPr>
      <t>data@eiti.org</t>
    </r>
  </si>
  <si>
    <r>
      <t xml:space="preserve">Please fill in answers to </t>
    </r>
    <r>
      <rPr>
        <i/>
        <u/>
        <sz val="11"/>
        <color rgb="FF000000"/>
        <rFont val="Franklin Gothic Book"/>
        <family val="2"/>
      </rPr>
      <t>all the questions posed below</t>
    </r>
    <r>
      <rPr>
        <i/>
        <sz val="11"/>
        <color rgb="FF000000"/>
        <rFont val="Franklin Gothic Book"/>
        <family val="2"/>
      </rPr>
      <t xml:space="preserve">. </t>
    </r>
  </si>
  <si>
    <r>
      <t>EITI Requirement 2.1</t>
    </r>
    <r>
      <rPr>
        <b/>
        <sz val="11"/>
        <rFont val="Franklin Gothic Book"/>
        <family val="2"/>
      </rPr>
      <t>: Legal framework and fiscal regime</t>
    </r>
  </si>
  <si>
    <r>
      <t>EITI Requirement 2.2</t>
    </r>
    <r>
      <rPr>
        <b/>
        <sz val="11"/>
        <rFont val="Franklin Gothic Book"/>
        <family val="2"/>
      </rPr>
      <t>: Contract and license allocations</t>
    </r>
  </si>
  <si>
    <r>
      <t xml:space="preserve">EITI Requirement 2.3: </t>
    </r>
    <r>
      <rPr>
        <b/>
        <sz val="11"/>
        <rFont val="Franklin Gothic Book"/>
        <family val="2"/>
      </rPr>
      <t>Register of licenses</t>
    </r>
  </si>
  <si>
    <r>
      <t>EITI Requirement 2.4</t>
    </r>
    <r>
      <rPr>
        <b/>
        <sz val="11"/>
        <rFont val="Franklin Gothic Book"/>
        <family val="2"/>
      </rPr>
      <t>: Contract disclosure</t>
    </r>
  </si>
  <si>
    <r>
      <t>EITI Requirement 2.5</t>
    </r>
    <r>
      <rPr>
        <b/>
        <sz val="11"/>
        <rFont val="Franklin Gothic Book"/>
        <family val="2"/>
      </rPr>
      <t>: Beneficial ownership</t>
    </r>
  </si>
  <si>
    <r>
      <t>EITI Requirement 2.6</t>
    </r>
    <r>
      <rPr>
        <b/>
        <sz val="11"/>
        <rFont val="Franklin Gothic Book"/>
        <family val="2"/>
      </rPr>
      <t>: State participation</t>
    </r>
  </si>
  <si>
    <r>
      <t>EITI Requirement 3.1</t>
    </r>
    <r>
      <rPr>
        <b/>
        <sz val="11"/>
        <rFont val="Franklin Gothic Book"/>
        <family val="2"/>
      </rPr>
      <t>: Exploration</t>
    </r>
  </si>
  <si>
    <r>
      <t>EITI Requirement 3.3</t>
    </r>
    <r>
      <rPr>
        <b/>
        <sz val="11"/>
        <rFont val="Franklin Gothic Book"/>
        <family val="2"/>
      </rPr>
      <t>: Exports</t>
    </r>
  </si>
  <si>
    <r>
      <t>EITI Requirement 4.1</t>
    </r>
    <r>
      <rPr>
        <b/>
        <sz val="11"/>
        <rFont val="Franklin Gothic Book"/>
        <family val="2"/>
      </rPr>
      <t>: Comprehensiveness</t>
    </r>
  </si>
  <si>
    <r>
      <t>EITI Requirement 4.2</t>
    </r>
    <r>
      <rPr>
        <b/>
        <sz val="11"/>
        <rFont val="Franklin Gothic Book"/>
        <family val="2"/>
      </rPr>
      <t>: In-kind revenues</t>
    </r>
  </si>
  <si>
    <r>
      <t>EITI Requirement 4.3</t>
    </r>
    <r>
      <rPr>
        <b/>
        <sz val="11"/>
        <rFont val="Franklin Gothic Book"/>
        <family val="2"/>
      </rPr>
      <t>: Barter agreements</t>
    </r>
  </si>
  <si>
    <r>
      <t>EITI Requirement 4.4</t>
    </r>
    <r>
      <rPr>
        <b/>
        <sz val="11"/>
        <rFont val="Franklin Gothic Book"/>
        <family val="2"/>
      </rPr>
      <t>: Transportation revenues</t>
    </r>
  </si>
  <si>
    <r>
      <t>EITI Requirement 4.5</t>
    </r>
    <r>
      <rPr>
        <b/>
        <sz val="11"/>
        <rFont val="Franklin Gothic Book"/>
        <family val="2"/>
      </rPr>
      <t>: SOE transactions</t>
    </r>
  </si>
  <si>
    <r>
      <t>EITI Requirement 4.6</t>
    </r>
    <r>
      <rPr>
        <b/>
        <sz val="11"/>
        <rFont val="Franklin Gothic Book"/>
        <family val="2"/>
      </rPr>
      <t>: Direct subnational payments</t>
    </r>
  </si>
  <si>
    <r>
      <t>EITI Requirement 4.8</t>
    </r>
    <r>
      <rPr>
        <b/>
        <sz val="11"/>
        <rFont val="Franklin Gothic Book"/>
        <family val="2"/>
      </rPr>
      <t>: Data timeliness</t>
    </r>
  </si>
  <si>
    <r>
      <t>EITI Requirement 4.9</t>
    </r>
    <r>
      <rPr>
        <b/>
        <sz val="11"/>
        <rFont val="Franklin Gothic Book"/>
        <family val="2"/>
      </rPr>
      <t>: Data quality</t>
    </r>
  </si>
  <si>
    <r>
      <t>EITI Requirement 5.1</t>
    </r>
    <r>
      <rPr>
        <b/>
        <sz val="11"/>
        <rFont val="Franklin Gothic Book"/>
        <family val="2"/>
      </rPr>
      <t>: Distribution of extractive industry revenues</t>
    </r>
  </si>
  <si>
    <r>
      <t>EITI Requirement 5.2</t>
    </r>
    <r>
      <rPr>
        <b/>
        <sz val="11"/>
        <rFont val="Franklin Gothic Book"/>
        <family val="2"/>
      </rPr>
      <t>: Subnational transfers</t>
    </r>
  </si>
  <si>
    <r>
      <t>EITI Requirement 5.3</t>
    </r>
    <r>
      <rPr>
        <b/>
        <sz val="11"/>
        <rFont val="Franklin Gothic Book"/>
        <family val="2"/>
      </rPr>
      <t>: Revenue management and expenditures</t>
    </r>
  </si>
  <si>
    <r>
      <t>EITI Requirement 6.1</t>
    </r>
    <r>
      <rPr>
        <b/>
        <sz val="11"/>
        <rFont val="Franklin Gothic Book"/>
        <family val="2"/>
      </rPr>
      <t>: Social expenditures</t>
    </r>
  </si>
  <si>
    <r>
      <t>EITI Requirement 6.2</t>
    </r>
    <r>
      <rPr>
        <b/>
        <sz val="11"/>
        <rFont val="Franklin Gothic Book"/>
        <family val="2"/>
      </rPr>
      <t>: Quasi-fiscal expenditures</t>
    </r>
  </si>
  <si>
    <r>
      <t>EITI Requirement 6.3</t>
    </r>
    <r>
      <rPr>
        <b/>
        <sz val="11"/>
        <rFont val="Franklin Gothic Book"/>
        <family val="2"/>
      </rPr>
      <t>: Economic contribution</t>
    </r>
  </si>
  <si>
    <r>
      <rPr>
        <b/>
        <sz val="11"/>
        <color rgb="FF000000"/>
        <rFont val="Franklin Gothic Book"/>
        <family val="2"/>
      </rPr>
      <t xml:space="preserve">Part 3 (Reporting entities) </t>
    </r>
    <r>
      <rPr>
        <sz val="11"/>
        <color rgb="FF000000"/>
        <rFont val="Franklin Gothic Book"/>
        <family val="2"/>
      </rPr>
      <t xml:space="preserve">covers lists reporting entities (Government agencies, companies and projects) and related information. </t>
    </r>
  </si>
  <si>
    <r>
      <t>1.Please begin  with the first box (</t>
    </r>
    <r>
      <rPr>
        <b/>
        <i/>
        <sz val="11"/>
        <color theme="1"/>
        <rFont val="Franklin Gothic Book"/>
        <family val="2"/>
      </rPr>
      <t>Reporting government entities list</t>
    </r>
    <r>
      <rPr>
        <i/>
        <sz val="11"/>
        <color theme="1"/>
        <rFont val="Franklin Gothic Book"/>
        <family val="2"/>
      </rPr>
      <t>), with the name of each government reporting agency</t>
    </r>
  </si>
  <si>
    <r>
      <t xml:space="preserve">2.Fill the </t>
    </r>
    <r>
      <rPr>
        <b/>
        <i/>
        <sz val="11"/>
        <color theme="1"/>
        <rFont val="Franklin Gothic Book"/>
        <family val="2"/>
      </rPr>
      <t>Company ID</t>
    </r>
    <r>
      <rPr>
        <i/>
        <sz val="11"/>
        <color theme="1"/>
        <rFont val="Franklin Gothic Book"/>
        <family val="2"/>
      </rPr>
      <t xml:space="preserve"> row. Guidance will be provided in yellow boxes once the cell is highlighted.</t>
    </r>
  </si>
  <si>
    <r>
      <t xml:space="preserve">3.Fill the </t>
    </r>
    <r>
      <rPr>
        <b/>
        <i/>
        <sz val="11"/>
        <color theme="1"/>
        <rFont val="Franklin Gothic Book"/>
        <family val="2"/>
      </rPr>
      <t xml:space="preserve">Reporting Companies' list, </t>
    </r>
    <r>
      <rPr>
        <i/>
        <sz val="11"/>
        <color theme="1"/>
        <rFont val="Franklin Gothic Book"/>
        <family val="2"/>
      </rPr>
      <t>beginning with first column "Full Company name". Please fill out as directed, completing every column for each row before beginning the next.</t>
    </r>
  </si>
  <si>
    <r>
      <t xml:space="preserve">4.Fill the </t>
    </r>
    <r>
      <rPr>
        <b/>
        <i/>
        <sz val="11"/>
        <color theme="1"/>
        <rFont val="Franklin Gothic Book"/>
        <family val="2"/>
      </rPr>
      <t xml:space="preserve">Reporting projects' list, </t>
    </r>
    <r>
      <rPr>
        <i/>
        <sz val="11"/>
        <color theme="1"/>
        <rFont val="Franklin Gothic Book"/>
        <family val="2"/>
      </rPr>
      <t>beginning with first column "Full project name"</t>
    </r>
  </si>
  <si>
    <r>
      <rPr>
        <i/>
        <sz val="11"/>
        <rFont val="Franklin Gothic Book"/>
        <family val="2"/>
      </rPr>
      <t xml:space="preserve">If you have any questions, please contact </t>
    </r>
    <r>
      <rPr>
        <b/>
        <u/>
        <sz val="11"/>
        <color theme="10"/>
        <rFont val="Franklin Gothic Book"/>
        <family val="2"/>
      </rPr>
      <t>data@eiti.org</t>
    </r>
  </si>
  <si>
    <r>
      <rPr>
        <b/>
        <sz val="11"/>
        <color rgb="FF000000"/>
        <rFont val="Franklin Gothic Book"/>
        <family val="2"/>
      </rPr>
      <t xml:space="preserve">Part 5 (Company data) </t>
    </r>
    <r>
      <rPr>
        <sz val="11"/>
        <color rgb="FF000000"/>
        <rFont val="Franklin Gothic Book"/>
        <family val="2"/>
      </rPr>
      <t xml:space="preserve">contains company- and project-level data per revenue stream. The companies and projects are available from drop-down since the data is entered in sheet 3. </t>
    </r>
  </si>
  <si>
    <r>
      <t>1. Select</t>
    </r>
    <r>
      <rPr>
        <b/>
        <i/>
        <sz val="11"/>
        <color theme="1"/>
        <rFont val="Franklin Gothic Book"/>
        <family val="2"/>
      </rPr>
      <t xml:space="preserve"> company</t>
    </r>
    <r>
      <rPr>
        <i/>
        <sz val="11"/>
        <color theme="1"/>
        <rFont val="Franklin Gothic Book"/>
        <family val="2"/>
      </rPr>
      <t xml:space="preserve"> name from drop-down menu</t>
    </r>
  </si>
  <si>
    <r>
      <t xml:space="preserve">2. Select </t>
    </r>
    <r>
      <rPr>
        <b/>
        <i/>
        <sz val="11"/>
        <color theme="1"/>
        <rFont val="Franklin Gothic Book"/>
        <family val="2"/>
      </rPr>
      <t>government collecting entity</t>
    </r>
    <r>
      <rPr>
        <i/>
        <sz val="11"/>
        <color theme="1"/>
        <rFont val="Franklin Gothic Book"/>
        <family val="2"/>
      </rPr>
      <t xml:space="preserve"> and </t>
    </r>
    <r>
      <rPr>
        <b/>
        <i/>
        <sz val="11"/>
        <color theme="1"/>
        <rFont val="Franklin Gothic Book"/>
        <family val="2"/>
      </rPr>
      <t>payment name</t>
    </r>
    <r>
      <rPr>
        <i/>
        <sz val="11"/>
        <color theme="1"/>
        <rFont val="Franklin Gothic Book"/>
        <family val="2"/>
      </rPr>
      <t xml:space="preserve"> from drop-down menu</t>
    </r>
  </si>
  <si>
    <r>
      <t xml:space="preserve">3. Indicate whether the payment stream is (i) </t>
    </r>
    <r>
      <rPr>
        <b/>
        <i/>
        <sz val="11"/>
        <color theme="1"/>
        <rFont val="Franklin Gothic Book"/>
        <family val="2"/>
      </rPr>
      <t>levied on project</t>
    </r>
    <r>
      <rPr>
        <i/>
        <sz val="11"/>
        <color theme="1"/>
        <rFont val="Franklin Gothic Book"/>
        <family val="2"/>
      </rPr>
      <t xml:space="preserve"> and (ii) </t>
    </r>
    <r>
      <rPr>
        <b/>
        <i/>
        <sz val="11"/>
        <color theme="1"/>
        <rFont val="Franklin Gothic Book"/>
        <family val="2"/>
      </rPr>
      <t>reported by project</t>
    </r>
  </si>
  <si>
    <r>
      <t xml:space="preserve">4. Enter project information: </t>
    </r>
    <r>
      <rPr>
        <b/>
        <i/>
        <sz val="11"/>
        <color theme="1"/>
        <rFont val="Franklin Gothic Book"/>
        <family val="2"/>
      </rPr>
      <t>project name</t>
    </r>
    <r>
      <rPr>
        <i/>
        <sz val="11"/>
        <color theme="1"/>
        <rFont val="Franklin Gothic Book"/>
        <family val="2"/>
      </rPr>
      <t xml:space="preserve">, and </t>
    </r>
    <r>
      <rPr>
        <b/>
        <i/>
        <sz val="11"/>
        <color theme="1"/>
        <rFont val="Franklin Gothic Book"/>
        <family val="2"/>
      </rPr>
      <t>reporting currency</t>
    </r>
  </si>
  <si>
    <r>
      <t xml:space="preserve">5. Enter </t>
    </r>
    <r>
      <rPr>
        <b/>
        <i/>
        <sz val="11"/>
        <color theme="1"/>
        <rFont val="Franklin Gothic Book"/>
        <family val="2"/>
      </rPr>
      <t>revenue value</t>
    </r>
    <r>
      <rPr>
        <i/>
        <sz val="11"/>
        <color theme="1"/>
        <rFont val="Franklin Gothic Book"/>
        <family val="2"/>
      </rPr>
      <t>,</t>
    </r>
    <r>
      <rPr>
        <i/>
        <u/>
        <sz val="11"/>
        <color theme="1"/>
        <rFont val="Franklin Gothic Book"/>
        <family val="2"/>
      </rPr>
      <t>as disclosed by government</t>
    </r>
    <r>
      <rPr>
        <i/>
        <sz val="11"/>
        <color theme="1"/>
        <rFont val="Franklin Gothic Book"/>
        <family val="2"/>
      </rPr>
      <t xml:space="preserve"> and any </t>
    </r>
    <r>
      <rPr>
        <b/>
        <i/>
        <sz val="11"/>
        <color theme="1"/>
        <rFont val="Franklin Gothic Book"/>
        <family val="2"/>
      </rPr>
      <t>comments</t>
    </r>
    <r>
      <rPr>
        <i/>
        <sz val="11"/>
        <color theme="1"/>
        <rFont val="Franklin Gothic Book"/>
        <family val="2"/>
      </rPr>
      <t xml:space="preserve"> that may be applicable</t>
    </r>
  </si>
  <si>
    <r>
      <rPr>
        <b/>
        <sz val="11"/>
        <color rgb="FF000000"/>
        <rFont val="Franklin Gothic Book"/>
        <family val="2"/>
      </rPr>
      <t xml:space="preserve">Part 4 (Government revenues) </t>
    </r>
    <r>
      <rPr>
        <sz val="11"/>
        <color rgb="FF000000"/>
        <rFont val="Franklin Gothic Book"/>
        <family val="2"/>
      </rPr>
      <t>contains comprehensive data on government revenues per revenue stream, according to GFSM classification.</t>
    </r>
  </si>
  <si>
    <r>
      <t xml:space="preserve">1. Enter the name of all government </t>
    </r>
    <r>
      <rPr>
        <b/>
        <i/>
        <sz val="11"/>
        <color theme="1"/>
        <rFont val="Franklin Gothic Book"/>
        <family val="2"/>
      </rPr>
      <t>Revenue streams</t>
    </r>
    <r>
      <rPr>
        <i/>
        <sz val="11"/>
        <color theme="1"/>
        <rFont val="Franklin Gothic Book"/>
        <family val="2"/>
      </rPr>
      <t xml:space="preserve"> for the extractive sectors, including revenues that fall below agreed materiality thresholds (one row should be used for each individual revenue stream and individual governmant entity)</t>
    </r>
  </si>
  <si>
    <r>
      <t xml:space="preserve">2. Enter the name of the </t>
    </r>
    <r>
      <rPr>
        <b/>
        <i/>
        <sz val="11"/>
        <rFont val="Franklin Gothic Book"/>
        <family val="2"/>
      </rPr>
      <t>receiving Government entity</t>
    </r>
    <r>
      <rPr>
        <i/>
        <sz val="11"/>
        <rFont val="Franklin Gothic Book"/>
        <family val="2"/>
      </rPr>
      <t xml:space="preserve"> (choose using the dropdown list. It will appear there since you have already entered the government entitiy in Part 3).</t>
    </r>
  </si>
  <si>
    <r>
      <t xml:space="preserve">3.Choose the </t>
    </r>
    <r>
      <rPr>
        <b/>
        <i/>
        <sz val="11"/>
        <rFont val="Franklin Gothic Book"/>
        <family val="2"/>
      </rPr>
      <t>Sector</t>
    </r>
    <r>
      <rPr>
        <i/>
        <sz val="11"/>
        <rFont val="Franklin Gothic Book"/>
        <family val="2"/>
      </rPr>
      <t xml:space="preserve"> and the </t>
    </r>
    <r>
      <rPr>
        <b/>
        <i/>
        <sz val="11"/>
        <rFont val="Franklin Gothic Book"/>
        <family val="2"/>
      </rPr>
      <t>GFS Classification</t>
    </r>
    <r>
      <rPr>
        <i/>
        <sz val="11"/>
        <rFont val="Franklin Gothic Book"/>
        <family val="2"/>
      </rPr>
      <t xml:space="preserve"> this revenue applies to. Use the guidance provided in the </t>
    </r>
    <r>
      <rPr>
        <i/>
        <u/>
        <sz val="11"/>
        <rFont val="Franklin Gothic Book"/>
        <family val="2"/>
      </rPr>
      <t>GFS Framework</t>
    </r>
    <r>
      <rPr>
        <b/>
        <i/>
        <u/>
        <sz val="11"/>
        <rFont val="Franklin Gothic Book"/>
        <family val="2"/>
      </rPr>
      <t xml:space="preserve"> </t>
    </r>
    <r>
      <rPr>
        <i/>
        <u/>
        <sz val="11"/>
        <rFont val="Franklin Gothic Book"/>
        <family val="2"/>
      </rPr>
      <t xml:space="preserve">for EITI reporting. </t>
    </r>
    <r>
      <rPr>
        <sz val="11"/>
        <rFont val="Franklin Gothic Book"/>
        <family val="2"/>
      </rPr>
      <t>If a revenue stream cannot be disaggregated by sector, chose "Other".</t>
    </r>
  </si>
  <si>
    <r>
      <t xml:space="preserve">4. In the </t>
    </r>
    <r>
      <rPr>
        <b/>
        <i/>
        <sz val="11"/>
        <rFont val="Franklin Gothic Book"/>
        <family val="2"/>
      </rPr>
      <t xml:space="preserve">Revenue value </t>
    </r>
    <r>
      <rPr>
        <i/>
        <sz val="11"/>
        <rFont val="Franklin Gothic Book"/>
        <family val="2"/>
      </rPr>
      <t>column, enter total figure of each revenue stream as disclosed by government, including revenues that were not reconciled.</t>
    </r>
  </si>
  <si>
    <r>
      <t>EITI Requirement 5.1.b</t>
    </r>
    <r>
      <rPr>
        <i/>
        <sz val="11"/>
        <rFont val="Franklin Gothic Book"/>
        <family val="2"/>
      </rPr>
      <t>: Revenue classification</t>
    </r>
  </si>
  <si>
    <r>
      <rPr>
        <i/>
        <u/>
        <sz val="11"/>
        <rFont val="Franklin Gothic Book"/>
        <family val="2"/>
      </rPr>
      <t xml:space="preserve">or, </t>
    </r>
    <r>
      <rPr>
        <b/>
        <u/>
        <sz val="11"/>
        <color theme="10"/>
        <rFont val="Franklin Gothic Book"/>
        <family val="2"/>
      </rPr>
      <t>https://www.imf.org/external/np/sta/gfsm/</t>
    </r>
  </si>
  <si>
    <r>
      <t>EITI Requirement 4.1.d</t>
    </r>
    <r>
      <rPr>
        <b/>
        <i/>
        <sz val="11"/>
        <rFont val="Franklin Gothic Book"/>
        <family val="2"/>
      </rPr>
      <t>: Full government disclosure</t>
    </r>
  </si>
  <si>
    <r>
      <t>EITI Requirement 4.1.c</t>
    </r>
    <r>
      <rPr>
        <b/>
        <i/>
        <sz val="11"/>
        <rFont val="Franklin Gothic Book"/>
        <family val="2"/>
      </rPr>
      <t xml:space="preserve">: Company payments ;  </t>
    </r>
    <r>
      <rPr>
        <b/>
        <i/>
        <u/>
        <sz val="11"/>
        <color rgb="FF0076AF"/>
        <rFont val="Franklin Gothic Book"/>
        <family val="2"/>
      </rPr>
      <t>EITI Requirement 4.7</t>
    </r>
    <r>
      <rPr>
        <b/>
        <i/>
        <sz val="11"/>
        <rFont val="Franklin Gothic Book"/>
        <family val="2"/>
      </rPr>
      <t>: Project-level reporting</t>
    </r>
  </si>
  <si>
    <r>
      <t>Gross Domestic Product -</t>
    </r>
    <r>
      <rPr>
        <i/>
        <u/>
        <sz val="11"/>
        <color rgb="FF00B0F0"/>
        <rFont val="Franklin Gothic Book"/>
        <family val="2"/>
      </rPr>
      <t xml:space="preserve"> </t>
    </r>
    <r>
      <rPr>
        <i/>
        <u/>
        <sz val="11"/>
        <color rgb="FF0070C0"/>
        <rFont val="Franklin Gothic Book"/>
        <family val="2"/>
      </rPr>
      <t>SNA 2008</t>
    </r>
    <r>
      <rPr>
        <i/>
        <sz val="11"/>
        <color rgb="FF0070C0"/>
        <rFont val="Franklin Gothic Book"/>
        <family val="2"/>
      </rPr>
      <t xml:space="preserve"> C</t>
    </r>
    <r>
      <rPr>
        <i/>
        <sz val="11"/>
        <rFont val="Franklin Gothic Book"/>
        <family val="2"/>
      </rPr>
      <t>. Mining and quarrying, including oil and gas</t>
    </r>
  </si>
  <si>
    <t>Employment - extractive sector - male</t>
  </si>
  <si>
    <t>Employment - extractive sector - female</t>
  </si>
  <si>
    <t>people</t>
  </si>
  <si>
    <t>Please include comments here. PAYE and withholding taxes are not paid on behalf of companies and should therefore be excluded</t>
  </si>
  <si>
    <t>Insert additional rows as needed. E.g., the below table covers the excluded revenues</t>
  </si>
  <si>
    <t>References to state-owned enterprises or company Audited Financial Statement (Add rows if several SOEs)</t>
  </si>
  <si>
    <t>References to state-owned enterprises portals or company website(s), for example as stated in the Report (Add rows if several SOEs)</t>
  </si>
  <si>
    <t>Are contracts or full license texts disclosed?</t>
  </si>
  <si>
    <t>(Harmonised System Codes)</t>
  </si>
  <si>
    <r>
      <t>EITI Requirement 3.2</t>
    </r>
    <r>
      <rPr>
        <b/>
        <sz val="11"/>
        <rFont val="Franklin Gothic Book"/>
        <family val="2"/>
      </rPr>
      <t>: Production by commodity</t>
    </r>
  </si>
  <si>
    <t>Calculated using total of government revenues (part 4), and total per-company data (part 5)</t>
  </si>
  <si>
    <r>
      <t>EITI Requirement 4.7</t>
    </r>
    <r>
      <rPr>
        <b/>
        <sz val="11"/>
        <rFont val="Franklin Gothic Book"/>
        <family val="2"/>
      </rPr>
      <t>: Disaggregation</t>
    </r>
  </si>
  <si>
    <t>If yes, what amount of transfers could the government account for?</t>
  </si>
  <si>
    <r>
      <t>EITI Requirement 7.2</t>
    </r>
    <r>
      <rPr>
        <b/>
        <sz val="11"/>
        <rFont val="Franklin Gothic Book"/>
        <family val="2"/>
      </rPr>
      <t>: Data accessibility and open data</t>
    </r>
  </si>
  <si>
    <t>the relevant legal and administrative rules for environmental management?</t>
  </si>
  <si>
    <t>databases containing environmental impact assessments, certification schemes or similar documentation of environmental management?</t>
  </si>
  <si>
    <t>other relevant information on environmental monitoring procedures and administration?</t>
  </si>
  <si>
    <r>
      <t>EITI Requirement 6.4</t>
    </r>
    <r>
      <rPr>
        <b/>
        <sz val="11"/>
        <rFont val="Franklin Gothic Book"/>
        <family val="2"/>
      </rPr>
      <t>: Environmental impact</t>
    </r>
  </si>
  <si>
    <t>Cells in light blue are for voluntary input</t>
  </si>
  <si>
    <t>Cells in orange must be completed</t>
  </si>
  <si>
    <t>Mineral and petroleum rights' regime?</t>
  </si>
  <si>
    <t xml:space="preserve">Filling in this summary data template with EITI Report data will make your EITI Report data accessible in a machine-readable format. (requirement 7.2.d) </t>
  </si>
  <si>
    <t>&lt; EITI Reporting or systematically disclosed? &gt;</t>
  </si>
  <si>
    <t>Total in USD</t>
  </si>
  <si>
    <t>Company type</t>
  </si>
  <si>
    <t>Niobium, Vanadium, Zirconium (2615)</t>
  </si>
  <si>
    <t>Precious stones (other than diamonds) (7103)</t>
  </si>
  <si>
    <t>Precious stones (other than diamonds) (7103), volume</t>
  </si>
  <si>
    <t>Ferro, alloys, manganese (7202)</t>
  </si>
  <si>
    <t>Ferro, alloys, manganese (7202), volume</t>
  </si>
  <si>
    <t xml:space="preserve">BDO Suriname </t>
  </si>
  <si>
    <t>https://eitisuriname.gov.sr/wp-content/uploads/2025/12/FINAL-SR-EITI-Raport-2023-2024-24.12.2025-signed-.pdf</t>
  </si>
  <si>
    <t>https://www.cbvs.sr/images/content/publicaties/Wisselkoersen/2023/Jaar_2023_WK.pdf</t>
  </si>
  <si>
    <t>Lucinda Lie A Ling</t>
  </si>
  <si>
    <t>lucinda.liealing@bdo.sr</t>
  </si>
  <si>
    <t>https://www.dna.sr/wetgeving/</t>
  </si>
  <si>
    <t xml:space="preserve">Various websites from ministries </t>
  </si>
  <si>
    <t>https://belastingdienst.sr/wetten/</t>
  </si>
  <si>
    <t>3.3 Contract and license allocations</t>
  </si>
  <si>
    <t>3.3 Contract and license allocations and Annex 1 GMD licences data</t>
  </si>
  <si>
    <t>Annex 1 GMD licences data</t>
  </si>
  <si>
    <t xml:space="preserve">3.3 Contract and license allocations </t>
  </si>
  <si>
    <t>3.5 Disclosure of licences and contracts</t>
  </si>
  <si>
    <t>3.12 Beneficial ownership</t>
  </si>
  <si>
    <t xml:space="preserve">Annex 2 Legal Ownership &amp; Beneficial Ownership information provided by the reporting companies </t>
  </si>
  <si>
    <t>3.11 State participation</t>
  </si>
  <si>
    <t>3.6 Exploration activities</t>
  </si>
  <si>
    <t>https://www.cbvs.sr/</t>
  </si>
  <si>
    <t>Barrels</t>
  </si>
  <si>
    <t>6.1 Total receipts - all sectors</t>
  </si>
  <si>
    <t>3.13 Infrastructure provisions and barter arrangements</t>
  </si>
  <si>
    <t xml:space="preserve">3.14 Transportation revenues </t>
  </si>
  <si>
    <t>3.11 State participation &amp; 6.1 Total receipts – all sectors</t>
  </si>
  <si>
    <t xml:space="preserve">3.18 Subnational payments </t>
  </si>
  <si>
    <t>5.1 Audit and assurance procedures in companies and government agencies in Suriname</t>
  </si>
  <si>
    <t xml:space="preserve">3.9 Collection and Distribution of Extractive Revenues </t>
  </si>
  <si>
    <t xml:space="preserve">3.19 Subnational transfers </t>
  </si>
  <si>
    <t xml:space="preserve">3.15 Social Expenditures and environmental payments </t>
  </si>
  <si>
    <t>3.15 Social Expenditures and environmental payments and Annex 6: Social and environmental expenditure declared by companies</t>
  </si>
  <si>
    <t xml:space="preserve">3.20 Quasi-fiscal expenditure and Annex 7: Staatsolie Settement sheets </t>
  </si>
  <si>
    <t>Ministry of Finance and Planning (MoFP)</t>
  </si>
  <si>
    <t xml:space="preserve">Foreign Exchange Commission </t>
  </si>
  <si>
    <t>Rosebel Gold Mines N.V</t>
  </si>
  <si>
    <t>Newmont Suriname LLC</t>
  </si>
  <si>
    <t>Suriname Aluminum Company (Alcoa)</t>
  </si>
  <si>
    <t>Small and Medium-scale Gold Miners (SHMR)</t>
  </si>
  <si>
    <t>Grasshopper Aluminum Company N.V. (Grassalco)</t>
  </si>
  <si>
    <t>Newmont Pamaka Community Development Foundation (NPCDF)</t>
  </si>
  <si>
    <t>Suriname Mining and Environmental Foudation (SEMiF)</t>
  </si>
  <si>
    <t>Rosebel Community Fund</t>
  </si>
  <si>
    <t>Amazone Gold NV</t>
  </si>
  <si>
    <t>Licensed Gold exporters</t>
  </si>
  <si>
    <t>Century Mining Company NV</t>
  </si>
  <si>
    <t>Suriname Natural Stone Company NV</t>
  </si>
  <si>
    <t>Surmetex NV</t>
  </si>
  <si>
    <t>M&amp;M Mining NV</t>
  </si>
  <si>
    <t>Goudkust NV</t>
  </si>
  <si>
    <t>Private</t>
  </si>
  <si>
    <t>State-owned enterprises &amp; public corporations</t>
  </si>
  <si>
    <t>Total E&amp;P Suriname BV</t>
  </si>
  <si>
    <t>Petronas Suriname Exploration &amp; Production BV</t>
  </si>
  <si>
    <t>KE Suriname B.V. (Shell)</t>
  </si>
  <si>
    <t>BG International Limited (Shell)</t>
  </si>
  <si>
    <t>PetroChina Investment Suriname B.V.</t>
  </si>
  <si>
    <t>Chevron Suriname Exploration Limited</t>
  </si>
  <si>
    <t>Hess (Suriname II) Exploration Limited</t>
  </si>
  <si>
    <t>APA Suriname</t>
  </si>
  <si>
    <t>Decker Petroleum and Marketing Co Ltd</t>
  </si>
  <si>
    <t>Kosmos Energy Suriname</t>
  </si>
  <si>
    <t>Challenger Energy Group plc</t>
  </si>
  <si>
    <t>Tullow Oil plc</t>
  </si>
  <si>
    <t>Staatsolie Maatschappij Suriname NV</t>
  </si>
  <si>
    <t>Staatsolie Foundation</t>
  </si>
  <si>
    <t>Merian</t>
  </si>
  <si>
    <t>Newmont Suriname LLC;</t>
  </si>
  <si>
    <t>Block 42</t>
  </si>
  <si>
    <t xml:space="preserve">KE Suriname </t>
  </si>
  <si>
    <t xml:space="preserve">Saramaca Mine </t>
  </si>
  <si>
    <t xml:space="preserve">Rosebel Gold Mines </t>
  </si>
  <si>
    <t>Onshore (Jossie + TA-58)</t>
  </si>
  <si>
    <t xml:space="preserve">Staatsolie </t>
  </si>
  <si>
    <t>Block 58</t>
  </si>
  <si>
    <t xml:space="preserve">Grassalco </t>
  </si>
  <si>
    <t>District Brokopondo, Suriname</t>
  </si>
  <si>
    <t>Income Tax direct to MOFP</t>
  </si>
  <si>
    <t>Cash Dividends</t>
  </si>
  <si>
    <t>Wage Tax &amp; OP-premium (AOV)</t>
  </si>
  <si>
    <t>Other non-tax</t>
  </si>
  <si>
    <t xml:space="preserve">Concession Fees </t>
  </si>
  <si>
    <t>Royalty fees</t>
  </si>
  <si>
    <t>Consent &amp; Statistic rights</t>
  </si>
  <si>
    <t>Withholding tax on service fee</t>
  </si>
  <si>
    <t xml:space="preserve">VAT </t>
  </si>
  <si>
    <t xml:space="preserve">Import Duties </t>
  </si>
  <si>
    <t>Divident tax</t>
  </si>
  <si>
    <t xml:space="preserve">Rental value taxes </t>
  </si>
  <si>
    <t xml:space="preserve">Consent Fees </t>
  </si>
  <si>
    <t>3.17 Sale of the state's share of production or other revenure colected in kind</t>
  </si>
  <si>
    <t>3.10 Contribution of the extractive sector to the economy</t>
  </si>
  <si>
    <t xml:space="preserve">Staatsolie: systematically disclosed
</t>
  </si>
  <si>
    <t>Grassalco: not disclosed</t>
  </si>
  <si>
    <t>3.11 State participation: staatsolie.com</t>
  </si>
  <si>
    <t>3.11 State participation: Grassalco</t>
  </si>
  <si>
    <t>CBvS discloses gold production from large producers only</t>
  </si>
  <si>
    <t>The report noted that it was not possible to be assured that all revenues were fully disclosed</t>
  </si>
  <si>
    <t xml:space="preserve">The royalty paid under the Mineral Agreement to Grassalco and the state in gold should be disclosed. </t>
  </si>
  <si>
    <t>Government EITI disclosures were not subject to audit and there were no audited government accounts for 2023</t>
  </si>
  <si>
    <t>Audit of government agencies and the natioanl accounts has not been completed for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</si>
</sst>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43" formatCode="_-* #,##0.00_-;\-* #,##0.00_-;_-* &quot;-&quot;??_-;_-@_-"/>
    <numFmt numFmtId="164" formatCode="_ * #,##0.00_ ;_ * \-#,##0.00_ ;_ * &quot;-&quot;??_ ;_ @_ "/>
    <numFmt numFmtId="165" formatCode="_ * #,##0.0000_ ;_ * \-#,##0.0000_ ;_ * &quot;-&quot;??_ ;_ @_ "/>
    <numFmt numFmtId="166" formatCode="yyyy\-mm\-dd"/>
    <numFmt numFmtId="167" formatCode="0.0\ %"/>
    <numFmt numFmtId="168" formatCode="_ * #,##0_ ;_ * \-#,##0_ ;_ * &quot;-&quot;??_ ;_ @_ "/>
  </numFmts>
  <fonts count="73" x14ac:knownFonts="1">
    <font>
      <sz val="10.5"/>
      <color theme="1"/>
      <name val="Calibri"/>
      <family val="2"/>
    </font>
    <font>
      <sz val="11"/>
      <color theme="1"/>
      <name val="Franklin Gothic Book"/>
      <family val="2"/>
    </font>
    <font>
      <sz val="11"/>
      <color theme="1"/>
      <name val="Franklin Gothic Book"/>
      <family val="2"/>
    </font>
    <font>
      <sz val="11"/>
      <color theme="1"/>
      <name val="Calibri"/>
      <family val="2"/>
    </font>
    <font>
      <sz val="10.5"/>
      <color theme="1"/>
      <name val="Calibri"/>
      <family val="2"/>
    </font>
    <font>
      <b/>
      <sz val="10.5"/>
      <color theme="0"/>
      <name val="Calibri"/>
      <family val="2"/>
    </font>
    <font>
      <b/>
      <sz val="10.5"/>
      <color theme="1"/>
      <name val="Calibri"/>
      <family val="2"/>
    </font>
    <font>
      <u/>
      <sz val="10.5"/>
      <color theme="10"/>
      <name val="Calibri"/>
      <family val="2"/>
    </font>
    <font>
      <sz val="12"/>
      <color theme="1"/>
      <name val="Calibri"/>
      <family val="2"/>
      <scheme val="minor"/>
    </font>
    <font>
      <u/>
      <sz val="12"/>
      <color theme="10"/>
      <name val="Calibri"/>
      <family val="2"/>
      <scheme val="minor"/>
    </font>
    <font>
      <b/>
      <sz val="11"/>
      <color theme="1"/>
      <name val="Calibri"/>
      <family val="2"/>
      <scheme val="minor"/>
    </font>
    <font>
      <i/>
      <sz val="10.5"/>
      <color rgb="FF7F7F7F"/>
      <name val="Calibri"/>
      <family val="2"/>
    </font>
    <font>
      <i/>
      <sz val="10.5"/>
      <color theme="1"/>
      <name val="Calibri"/>
      <family val="2"/>
    </font>
    <font>
      <sz val="12"/>
      <color theme="1"/>
      <name val="Franklin Gothic Book"/>
      <family val="2"/>
    </font>
    <font>
      <i/>
      <sz val="12"/>
      <color rgb="FF000000"/>
      <name val="Franklin Gothic Book"/>
      <family val="2"/>
    </font>
    <font>
      <sz val="12"/>
      <color rgb="FF000000"/>
      <name val="Franklin Gothic Book"/>
      <family val="2"/>
    </font>
    <font>
      <b/>
      <sz val="18"/>
      <color rgb="FF000000"/>
      <name val="Franklin Gothic Book"/>
      <family val="2"/>
    </font>
    <font>
      <b/>
      <sz val="12"/>
      <color rgb="FF000000"/>
      <name val="Franklin Gothic Book"/>
      <family val="2"/>
    </font>
    <font>
      <i/>
      <sz val="12"/>
      <color theme="1"/>
      <name val="Franklin Gothic Book"/>
      <family val="2"/>
    </font>
    <font>
      <i/>
      <u/>
      <sz val="12"/>
      <color theme="1"/>
      <name val="Franklin Gothic Book"/>
      <family val="2"/>
    </font>
    <font>
      <b/>
      <u/>
      <sz val="12"/>
      <color theme="10"/>
      <name val="Franklin Gothic Book"/>
      <family val="2"/>
    </font>
    <font>
      <b/>
      <sz val="10"/>
      <color theme="1"/>
      <name val="Franklin Gothic Book"/>
      <family val="2"/>
    </font>
    <font>
      <sz val="10.5"/>
      <color theme="1"/>
      <name val="Franklin Gothic Book"/>
      <family val="2"/>
    </font>
    <font>
      <b/>
      <i/>
      <u/>
      <sz val="16"/>
      <color theme="1"/>
      <name val="Franklin Gothic Book"/>
      <family val="2"/>
    </font>
    <font>
      <sz val="11"/>
      <color rgb="FF000000"/>
      <name val="Franklin Gothic Book"/>
      <family val="2"/>
    </font>
    <font>
      <b/>
      <sz val="14"/>
      <color rgb="FF000000"/>
      <name val="Franklin Gothic Book"/>
      <family val="2"/>
    </font>
    <font>
      <b/>
      <sz val="18"/>
      <color theme="1"/>
      <name val="Franklin Gothic Book"/>
      <family val="2"/>
    </font>
    <font>
      <b/>
      <sz val="16"/>
      <color theme="1"/>
      <name val="Franklin Gothic Book"/>
      <family val="2"/>
    </font>
    <font>
      <b/>
      <u/>
      <sz val="11"/>
      <color theme="10"/>
      <name val="Franklin Gothic Book"/>
      <family val="2"/>
    </font>
    <font>
      <b/>
      <sz val="11"/>
      <name val="Franklin Gothic Book"/>
      <family val="2"/>
    </font>
    <font>
      <b/>
      <u/>
      <sz val="11"/>
      <name val="Franklin Gothic Book"/>
      <family val="2"/>
    </font>
    <font>
      <b/>
      <u/>
      <sz val="11"/>
      <color rgb="FF165B89"/>
      <name val="Franklin Gothic Book"/>
      <family val="2"/>
    </font>
    <font>
      <b/>
      <u/>
      <sz val="11"/>
      <color rgb="FF188FBB"/>
      <name val="Franklin Gothic Book"/>
      <family val="2"/>
    </font>
    <font>
      <sz val="11"/>
      <color theme="1"/>
      <name val="Franklin Gothic Book"/>
      <family val="2"/>
    </font>
    <font>
      <i/>
      <sz val="11"/>
      <color rgb="FF000000"/>
      <name val="Franklin Gothic Book"/>
      <family val="2"/>
    </font>
    <font>
      <b/>
      <sz val="11"/>
      <color rgb="FF000000"/>
      <name val="Franklin Gothic Book"/>
      <family val="2"/>
    </font>
    <font>
      <i/>
      <sz val="11"/>
      <name val="Franklin Gothic Book"/>
      <family val="2"/>
    </font>
    <font>
      <sz val="11"/>
      <name val="Franklin Gothic Book"/>
      <family val="2"/>
    </font>
    <font>
      <u/>
      <sz val="11"/>
      <color rgb="FF0070C0"/>
      <name val="Franklin Gothic Book"/>
      <family val="2"/>
    </font>
    <font>
      <u/>
      <sz val="11"/>
      <color theme="10"/>
      <name val="Franklin Gothic Book"/>
      <family val="2"/>
    </font>
    <font>
      <b/>
      <u/>
      <sz val="11"/>
      <color theme="1"/>
      <name val="Franklin Gothic Book"/>
      <family val="2"/>
    </font>
    <font>
      <b/>
      <i/>
      <sz val="11"/>
      <color theme="1"/>
      <name val="Franklin Gothic Book"/>
      <family val="2"/>
    </font>
    <font>
      <b/>
      <i/>
      <u/>
      <sz val="11"/>
      <color theme="1"/>
      <name val="Franklin Gothic Book"/>
      <family val="2"/>
    </font>
    <font>
      <i/>
      <sz val="11"/>
      <color theme="1"/>
      <name val="Franklin Gothic Book"/>
      <family val="2"/>
    </font>
    <font>
      <i/>
      <u/>
      <sz val="11"/>
      <color theme="1"/>
      <name val="Franklin Gothic Book"/>
      <family val="2"/>
    </font>
    <font>
      <b/>
      <sz val="11"/>
      <color rgb="FF165B89"/>
      <name val="Franklin Gothic Book"/>
      <family val="2"/>
    </font>
    <font>
      <b/>
      <sz val="11"/>
      <color rgb="FF000000"/>
      <name val="Wingdings"/>
      <charset val="2"/>
    </font>
    <font>
      <i/>
      <u/>
      <sz val="11"/>
      <color rgb="FF0076AF"/>
      <name val="Franklin Gothic Book"/>
      <family val="2"/>
    </font>
    <font>
      <i/>
      <sz val="11"/>
      <color theme="10"/>
      <name val="Franklin Gothic Book"/>
      <family val="2"/>
    </font>
    <font>
      <b/>
      <i/>
      <sz val="11"/>
      <color rgb="FF000000"/>
      <name val="Franklin Gothic Book"/>
      <family val="2"/>
    </font>
    <font>
      <i/>
      <u/>
      <sz val="10.5"/>
      <color theme="10"/>
      <name val="Calibri"/>
      <family val="2"/>
    </font>
    <font>
      <i/>
      <sz val="10.5"/>
      <name val="Calibri"/>
      <family val="2"/>
    </font>
    <font>
      <b/>
      <i/>
      <sz val="11"/>
      <name val="Franklin Gothic Book"/>
      <family val="2"/>
    </font>
    <font>
      <i/>
      <u/>
      <sz val="11"/>
      <color theme="10"/>
      <name val="Franklin Gothic Book"/>
      <family val="2"/>
    </font>
    <font>
      <i/>
      <u/>
      <sz val="11"/>
      <color rgb="FF000000"/>
      <name val="Franklin Gothic Book"/>
      <family val="2"/>
    </font>
    <font>
      <i/>
      <sz val="11"/>
      <color rgb="FF0076AF"/>
      <name val="Franklin Gothic Book"/>
      <family val="2"/>
    </font>
    <font>
      <b/>
      <sz val="11"/>
      <color theme="1"/>
      <name val="Franklin Gothic Book"/>
      <family val="2"/>
    </font>
    <font>
      <b/>
      <sz val="11"/>
      <color theme="0"/>
      <name val="Franklin Gothic Book"/>
      <family val="2"/>
    </font>
    <font>
      <i/>
      <u/>
      <sz val="11"/>
      <name val="Franklin Gothic Book"/>
      <family val="2"/>
    </font>
    <font>
      <b/>
      <i/>
      <u/>
      <sz val="11"/>
      <name val="Franklin Gothic Book"/>
      <family val="2"/>
    </font>
    <font>
      <i/>
      <sz val="11"/>
      <color rgb="FF7F7F7F"/>
      <name val="Franklin Gothic Book"/>
      <family val="2"/>
    </font>
    <font>
      <b/>
      <i/>
      <u/>
      <sz val="18"/>
      <color theme="1"/>
      <name val="Franklin Gothic Book"/>
      <family val="2"/>
    </font>
    <font>
      <sz val="18"/>
      <color theme="1"/>
      <name val="Franklin Gothic Book"/>
      <family val="2"/>
    </font>
    <font>
      <b/>
      <i/>
      <u/>
      <sz val="11"/>
      <color theme="10"/>
      <name val="Franklin Gothic Book"/>
      <family val="2"/>
    </font>
    <font>
      <b/>
      <i/>
      <u/>
      <sz val="11"/>
      <color rgb="FF0076AF"/>
      <name val="Franklin Gothic Book"/>
      <family val="2"/>
    </font>
    <font>
      <i/>
      <u/>
      <sz val="11"/>
      <color rgb="FF00B0F0"/>
      <name val="Franklin Gothic Book"/>
      <family val="2"/>
    </font>
    <font>
      <i/>
      <u/>
      <sz val="11"/>
      <color rgb="FF0070C0"/>
      <name val="Franklin Gothic Book"/>
      <family val="2"/>
    </font>
    <font>
      <i/>
      <sz val="11"/>
      <color rgb="FF0070C0"/>
      <name val="Franklin Gothic Book"/>
      <family val="2"/>
    </font>
    <font>
      <b/>
      <i/>
      <u/>
      <sz val="14"/>
      <color rgb="FF000000"/>
      <name val="Franklin Gothic Book"/>
      <family val="2"/>
    </font>
    <font>
      <i/>
      <u/>
      <sz val="14"/>
      <color theme="1"/>
      <name val="Franklin Gothic Book"/>
      <family val="2"/>
    </font>
    <font>
      <b/>
      <i/>
      <u/>
      <sz val="14"/>
      <color theme="1"/>
      <name val="Franklin Gothic Book"/>
      <family val="2"/>
    </font>
    <font>
      <i/>
      <u/>
      <sz val="10.5"/>
      <color theme="10"/>
      <name val="Franklin Gothic Book"/>
      <family val="2"/>
    </font>
    <font>
      <b/>
      <sz val="12"/>
      <color theme="1"/>
      <name val="Franklin Gothic Book"/>
      <family val="2"/>
    </font>
  </fonts>
  <fills count="10">
    <fill>
      <patternFill patternType="none"/>
    </fill>
    <fill>
      <patternFill patternType="gray125"/>
    </fill>
    <fill>
      <patternFill patternType="solid">
        <fgColor theme="0" tint="-4.9989318521683403E-2"/>
        <bgColor indexed="64"/>
      </patternFill>
    </fill>
    <fill>
      <patternFill patternType="solid">
        <fgColor rgb="FFF2F2F2"/>
        <bgColor indexed="64"/>
      </patternFill>
    </fill>
    <fill>
      <patternFill patternType="solid">
        <fgColor theme="4" tint="0.79998168889431442"/>
        <bgColor indexed="64"/>
      </patternFill>
    </fill>
    <fill>
      <patternFill patternType="solid">
        <fgColor theme="0"/>
        <bgColor indexed="64"/>
      </patternFill>
    </fill>
    <fill>
      <patternFill patternType="solid">
        <fgColor theme="2"/>
        <bgColor indexed="64"/>
      </patternFill>
    </fill>
    <fill>
      <patternFill patternType="solid">
        <fgColor rgb="FFF6A70A"/>
        <bgColor indexed="64"/>
      </patternFill>
    </fill>
    <fill>
      <patternFill patternType="solid">
        <fgColor theme="2"/>
        <bgColor theme="4" tint="0.79998168889431442"/>
      </patternFill>
    </fill>
    <fill>
      <patternFill patternType="solid">
        <fgColor rgb="FF165B89"/>
        <bgColor theme="4"/>
      </patternFill>
    </fill>
  </fills>
  <borders count="46">
    <border>
      <left/>
      <right/>
      <top/>
      <bottom/>
      <diagonal/>
    </border>
    <border>
      <left/>
      <right/>
      <top style="thin">
        <color indexed="64"/>
      </top>
      <bottom/>
      <diagonal/>
    </border>
    <border>
      <left/>
      <right/>
      <top/>
      <bottom style="medium">
        <color indexed="64"/>
      </bottom>
      <diagonal/>
    </border>
    <border>
      <left style="medium">
        <color theme="0"/>
      </left>
      <right style="medium">
        <color theme="0"/>
      </right>
      <top style="medium">
        <color theme="0"/>
      </top>
      <bottom style="medium">
        <color theme="0"/>
      </bottom>
      <diagonal/>
    </border>
    <border>
      <left/>
      <right style="thin">
        <color theme="0"/>
      </right>
      <top/>
      <bottom/>
      <diagonal/>
    </border>
    <border>
      <left style="thin">
        <color theme="0"/>
      </left>
      <right style="thin">
        <color theme="0"/>
      </right>
      <top/>
      <bottom/>
      <diagonal/>
    </border>
    <border>
      <left style="thin">
        <color theme="0"/>
      </left>
      <right/>
      <top/>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
      <left/>
      <right style="thin">
        <color theme="0"/>
      </right>
      <top/>
      <bottom style="medium">
        <color indexed="64"/>
      </bottom>
      <diagonal/>
    </border>
    <border>
      <left style="thin">
        <color theme="0"/>
      </left>
      <right style="thin">
        <color theme="0"/>
      </right>
      <top/>
      <bottom style="medium">
        <color indexed="64"/>
      </bottom>
      <diagonal/>
    </border>
    <border>
      <left style="thin">
        <color theme="0"/>
      </left>
      <right/>
      <top/>
      <bottom style="medium">
        <color indexed="64"/>
      </bottom>
      <diagonal/>
    </border>
    <border>
      <left/>
      <right style="thin">
        <color theme="0"/>
      </right>
      <top style="thin">
        <color indexed="64"/>
      </top>
      <bottom/>
      <diagonal/>
    </border>
    <border>
      <left style="thin">
        <color theme="0"/>
      </left>
      <right/>
      <top style="thin">
        <color indexed="64"/>
      </top>
      <bottom/>
      <diagonal/>
    </border>
    <border>
      <left/>
      <right/>
      <top/>
      <bottom style="thin">
        <color theme="4" tint="0.39997558519241921"/>
      </bottom>
      <diagonal/>
    </border>
    <border>
      <left/>
      <right style="thin">
        <color theme="4" tint="0.39997558519241921"/>
      </right>
      <top/>
      <bottom style="thin">
        <color theme="4" tint="0.39997558519241921"/>
      </bottom>
      <diagonal/>
    </border>
    <border>
      <left/>
      <right/>
      <top style="medium">
        <color indexed="64"/>
      </top>
      <bottom style="medium">
        <color indexed="64"/>
      </bottom>
      <diagonal/>
    </border>
    <border>
      <left style="medium">
        <color theme="0"/>
      </left>
      <right/>
      <top style="medium">
        <color theme="0"/>
      </top>
      <bottom style="medium">
        <color theme="0"/>
      </bottom>
      <diagonal/>
    </border>
    <border>
      <left/>
      <right/>
      <top style="medium">
        <color theme="0"/>
      </top>
      <bottom style="medium">
        <color theme="0"/>
      </bottom>
      <diagonal/>
    </border>
    <border>
      <left/>
      <right style="medium">
        <color theme="0"/>
      </right>
      <top style="medium">
        <color theme="0"/>
      </top>
      <bottom style="medium">
        <color theme="0"/>
      </bottom>
      <diagonal/>
    </border>
    <border>
      <left/>
      <right/>
      <top style="thin">
        <color indexed="64"/>
      </top>
      <bottom style="double">
        <color indexed="64"/>
      </bottom>
      <diagonal/>
    </border>
    <border>
      <left/>
      <right/>
      <top/>
      <bottom style="thin">
        <color indexed="64"/>
      </bottom>
      <diagonal/>
    </border>
    <border>
      <left/>
      <right/>
      <top/>
      <bottom style="medium">
        <color theme="0"/>
      </bottom>
      <diagonal/>
    </border>
    <border>
      <left style="thin">
        <color theme="0"/>
      </left>
      <right/>
      <top style="medium">
        <color auto="1"/>
      </top>
      <bottom style="medium">
        <color auto="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style="thin">
        <color theme="0"/>
      </right>
      <top style="medium">
        <color indexed="64"/>
      </top>
      <bottom style="medium">
        <color indexed="64"/>
      </bottom>
      <diagonal/>
    </border>
    <border>
      <left/>
      <right/>
      <top style="thin">
        <color indexed="64"/>
      </top>
      <bottom style="thin">
        <color indexed="64"/>
      </bottom>
      <diagonal/>
    </border>
    <border>
      <left style="thin">
        <color theme="0"/>
      </left>
      <right/>
      <top/>
      <bottom style="thin">
        <color indexed="64"/>
      </bottom>
      <diagonal/>
    </border>
    <border>
      <left/>
      <right/>
      <top style="medium">
        <color rgb="FF1BC2EE"/>
      </top>
      <bottom/>
      <diagonal/>
    </border>
    <border>
      <left style="medium">
        <color theme="0"/>
      </left>
      <right/>
      <top/>
      <bottom/>
      <diagonal/>
    </border>
    <border>
      <left/>
      <right/>
      <top/>
      <bottom style="medium">
        <color rgb="FF1BC2EE"/>
      </bottom>
      <diagonal/>
    </border>
    <border>
      <left style="medium">
        <color theme="0"/>
      </left>
      <right/>
      <top/>
      <bottom style="medium">
        <color theme="0"/>
      </bottom>
      <diagonal/>
    </border>
    <border>
      <left/>
      <right/>
      <top style="medium">
        <color indexed="64"/>
      </top>
      <bottom style="medium">
        <color theme="0"/>
      </bottom>
      <diagonal/>
    </border>
    <border>
      <left/>
      <right/>
      <top style="medium">
        <color theme="0"/>
      </top>
      <bottom style="medium">
        <color rgb="FF1BC2EE"/>
      </bottom>
      <diagonal/>
    </border>
  </borders>
  <cellStyleXfs count="7">
    <xf numFmtId="0" fontId="0" fillId="0" borderId="0"/>
    <xf numFmtId="164" fontId="4" fillId="0" borderId="0" applyFont="0" applyFill="0" applyBorder="0" applyAlignment="0" applyProtection="0"/>
    <xf numFmtId="0" fontId="7" fillId="0" borderId="0" applyNumberFormat="0" applyFill="0" applyBorder="0" applyAlignment="0" applyProtection="0"/>
    <xf numFmtId="0" fontId="8" fillId="0" borderId="0"/>
    <xf numFmtId="0" fontId="9" fillId="0" borderId="0" applyNumberFormat="0" applyFill="0" applyBorder="0" applyAlignment="0" applyProtection="0"/>
    <xf numFmtId="0" fontId="11" fillId="0" borderId="0" applyNumberFormat="0" applyFill="0" applyBorder="0" applyAlignment="0" applyProtection="0"/>
    <xf numFmtId="9" fontId="4" fillId="0" borderId="0" applyFont="0" applyFill="0" applyBorder="0" applyAlignment="0" applyProtection="0"/>
  </cellStyleXfs>
  <cellXfs count="307">
    <xf numFmtId="0" fontId="0" fillId="0" borderId="0" xfId="0"/>
    <xf numFmtId="0" fontId="6" fillId="0" borderId="0" xfId="0" applyFont="1"/>
    <xf numFmtId="0" fontId="0" fillId="0" borderId="7" xfId="0" applyBorder="1"/>
    <xf numFmtId="0" fontId="0" fillId="0" borderId="8" xfId="0" applyBorder="1"/>
    <xf numFmtId="49" fontId="10" fillId="0" borderId="0" xfId="0" applyNumberFormat="1" applyFont="1" applyAlignment="1">
      <alignment horizontal="left"/>
    </xf>
    <xf numFmtId="49" fontId="0" fillId="0" borderId="0" xfId="0" applyNumberFormat="1"/>
    <xf numFmtId="0" fontId="12" fillId="0" borderId="0" xfId="0" quotePrefix="1" applyFont="1"/>
    <xf numFmtId="0" fontId="13" fillId="0" borderId="0" xfId="3" applyFont="1" applyAlignment="1">
      <alignment horizontal="left" vertical="center"/>
    </xf>
    <xf numFmtId="0" fontId="15" fillId="0" borderId="0" xfId="3" applyFont="1" applyAlignment="1">
      <alignment vertical="center"/>
    </xf>
    <xf numFmtId="0" fontId="18" fillId="0" borderId="0" xfId="3" applyFont="1" applyAlignment="1">
      <alignment horizontal="left" vertical="center"/>
    </xf>
    <xf numFmtId="0" fontId="14" fillId="0" borderId="0" xfId="3" applyFont="1" applyAlignment="1">
      <alignment vertical="center"/>
    </xf>
    <xf numFmtId="0" fontId="17" fillId="0" borderId="0" xfId="3" applyFont="1" applyAlignment="1">
      <alignment vertical="center"/>
    </xf>
    <xf numFmtId="0" fontId="22" fillId="0" borderId="0" xfId="0" applyFont="1"/>
    <xf numFmtId="0" fontId="19" fillId="0" borderId="0" xfId="3" applyFont="1" applyAlignment="1">
      <alignment horizontal="left" vertical="center"/>
    </xf>
    <xf numFmtId="0" fontId="17" fillId="0" borderId="4" xfId="3" applyFont="1" applyBorder="1" applyAlignment="1">
      <alignment vertical="center"/>
    </xf>
    <xf numFmtId="0" fontId="24" fillId="0" borderId="0" xfId="0" applyFont="1"/>
    <xf numFmtId="0" fontId="16" fillId="0" borderId="0" xfId="3" applyFont="1" applyAlignment="1">
      <alignment vertical="center"/>
    </xf>
    <xf numFmtId="0" fontId="33" fillId="0" borderId="0" xfId="3" applyFont="1" applyAlignment="1">
      <alignment horizontal="left" vertical="center"/>
    </xf>
    <xf numFmtId="0" fontId="3" fillId="0" borderId="0" xfId="0" applyFont="1"/>
    <xf numFmtId="0" fontId="33" fillId="0" borderId="0" xfId="3" applyFont="1" applyAlignment="1">
      <alignment horizontal="right" vertical="center"/>
    </xf>
    <xf numFmtId="0" fontId="33" fillId="5" borderId="0" xfId="3" applyFont="1" applyFill="1" applyAlignment="1">
      <alignment horizontal="left" vertical="center"/>
    </xf>
    <xf numFmtId="0" fontId="24" fillId="5" borderId="0" xfId="3" applyFont="1" applyFill="1" applyAlignment="1">
      <alignment vertical="center"/>
    </xf>
    <xf numFmtId="0" fontId="39" fillId="5" borderId="0" xfId="2" applyFont="1" applyFill="1" applyBorder="1" applyAlignment="1"/>
    <xf numFmtId="0" fontId="30" fillId="4" borderId="35" xfId="3" applyFont="1" applyFill="1" applyBorder="1" applyAlignment="1">
      <alignment horizontal="left" vertical="center"/>
    </xf>
    <xf numFmtId="0" fontId="30" fillId="0" borderId="35" xfId="3" applyFont="1" applyBorder="1" applyAlignment="1">
      <alignment horizontal="left" vertical="center"/>
    </xf>
    <xf numFmtId="0" fontId="40" fillId="5" borderId="0" xfId="3" applyFont="1" applyFill="1" applyAlignment="1">
      <alignment horizontal="left" vertical="center"/>
    </xf>
    <xf numFmtId="0" fontId="24" fillId="0" borderId="0" xfId="3" applyFont="1" applyAlignment="1">
      <alignment vertical="center"/>
    </xf>
    <xf numFmtId="0" fontId="39" fillId="0" borderId="0" xfId="4" applyFont="1" applyFill="1" applyBorder="1" applyAlignment="1"/>
    <xf numFmtId="0" fontId="43" fillId="0" borderId="0" xfId="3" applyFont="1" applyAlignment="1">
      <alignment vertical="center" wrapText="1"/>
    </xf>
    <xf numFmtId="0" fontId="35" fillId="0" borderId="40" xfId="3" applyFont="1" applyBorder="1" applyAlignment="1">
      <alignment horizontal="left" vertical="center"/>
    </xf>
    <xf numFmtId="0" fontId="43" fillId="0" borderId="40" xfId="3" applyFont="1" applyBorder="1" applyAlignment="1">
      <alignment horizontal="left" vertical="center"/>
    </xf>
    <xf numFmtId="0" fontId="34" fillId="0" borderId="40" xfId="3" applyFont="1" applyBorder="1" applyAlignment="1">
      <alignment vertical="center"/>
    </xf>
    <xf numFmtId="0" fontId="43" fillId="0" borderId="0" xfId="3" applyFont="1" applyAlignment="1">
      <alignment horizontal="left" vertical="center"/>
    </xf>
    <xf numFmtId="0" fontId="35" fillId="0" borderId="0" xfId="3" applyFont="1" applyAlignment="1">
      <alignment horizontal="left" vertical="center"/>
    </xf>
    <xf numFmtId="0" fontId="34" fillId="0" borderId="0" xfId="3" applyFont="1" applyAlignment="1">
      <alignment vertical="center"/>
    </xf>
    <xf numFmtId="0" fontId="47" fillId="0" borderId="0" xfId="3" applyFont="1" applyAlignment="1">
      <alignment vertical="center"/>
    </xf>
    <xf numFmtId="0" fontId="35" fillId="0" borderId="0" xfId="3" applyFont="1" applyAlignment="1">
      <alignment vertical="center"/>
    </xf>
    <xf numFmtId="0" fontId="34" fillId="0" borderId="0" xfId="3" applyFont="1" applyAlignment="1">
      <alignment horizontal="left" vertical="center"/>
    </xf>
    <xf numFmtId="0" fontId="33" fillId="0" borderId="0" xfId="0" applyFont="1"/>
    <xf numFmtId="0" fontId="34" fillId="6" borderId="0" xfId="3" applyFont="1" applyFill="1" applyAlignment="1">
      <alignment horizontal="left" vertical="center"/>
    </xf>
    <xf numFmtId="0" fontId="24" fillId="6" borderId="0" xfId="3" applyFont="1" applyFill="1" applyAlignment="1">
      <alignment horizontal="left" vertical="center"/>
    </xf>
    <xf numFmtId="0" fontId="33" fillId="6" borderId="0" xfId="3" applyFont="1" applyFill="1" applyAlignment="1">
      <alignment horizontal="left" vertical="center"/>
    </xf>
    <xf numFmtId="0" fontId="33" fillId="6" borderId="0" xfId="3" applyFont="1" applyFill="1" applyAlignment="1">
      <alignment vertical="center"/>
    </xf>
    <xf numFmtId="0" fontId="36" fillId="6" borderId="0" xfId="3" applyFont="1" applyFill="1" applyAlignment="1">
      <alignment vertical="center"/>
    </xf>
    <xf numFmtId="0" fontId="34" fillId="6" borderId="0" xfId="3" applyFont="1" applyFill="1" applyAlignment="1">
      <alignment vertical="center"/>
    </xf>
    <xf numFmtId="0" fontId="37" fillId="6" borderId="0" xfId="3" applyFont="1" applyFill="1" applyAlignment="1">
      <alignment horizontal="left" vertical="center"/>
    </xf>
    <xf numFmtId="0" fontId="34" fillId="6" borderId="0" xfId="3" applyFont="1" applyFill="1" applyAlignment="1">
      <alignment horizontal="left" vertical="center" wrapText="1" indent="2"/>
    </xf>
    <xf numFmtId="0" fontId="29" fillId="6" borderId="0" xfId="3" applyFont="1" applyFill="1" applyAlignment="1">
      <alignment vertical="center"/>
    </xf>
    <xf numFmtId="0" fontId="34" fillId="6" borderId="0" xfId="3" applyFont="1" applyFill="1" applyAlignment="1">
      <alignment vertical="center" wrapText="1"/>
    </xf>
    <xf numFmtId="0" fontId="37" fillId="6" borderId="0" xfId="3" applyFont="1" applyFill="1" applyAlignment="1">
      <alignment vertical="center"/>
    </xf>
    <xf numFmtId="0" fontId="24" fillId="6" borderId="0" xfId="3" applyFont="1" applyFill="1" applyAlignment="1">
      <alignment vertical="center"/>
    </xf>
    <xf numFmtId="0" fontId="30" fillId="6" borderId="0" xfId="3" applyFont="1" applyFill="1" applyAlignment="1">
      <alignment vertical="center"/>
    </xf>
    <xf numFmtId="0" fontId="35" fillId="6" borderId="0" xfId="3" applyFont="1" applyFill="1" applyAlignment="1">
      <alignment vertical="center"/>
    </xf>
    <xf numFmtId="0" fontId="37" fillId="6" borderId="0" xfId="3" applyFont="1" applyFill="1" applyAlignment="1">
      <alignment horizontal="left" vertical="center" indent="2"/>
    </xf>
    <xf numFmtId="0" fontId="40" fillId="7" borderId="35" xfId="3" applyFont="1" applyFill="1" applyBorder="1" applyAlignment="1">
      <alignment horizontal="left" vertical="center"/>
    </xf>
    <xf numFmtId="0" fontId="39" fillId="6" borderId="0" xfId="4" applyFont="1" applyFill="1" applyBorder="1" applyAlignment="1"/>
    <xf numFmtId="0" fontId="41" fillId="6" borderId="24" xfId="3" applyFont="1" applyFill="1" applyBorder="1" applyAlignment="1">
      <alignment vertical="center" wrapText="1"/>
    </xf>
    <xf numFmtId="0" fontId="43" fillId="6" borderId="25" xfId="3" applyFont="1" applyFill="1" applyBorder="1" applyAlignment="1">
      <alignment vertical="center" wrapText="1"/>
    </xf>
    <xf numFmtId="0" fontId="44" fillId="6" borderId="26" xfId="3" applyFont="1" applyFill="1" applyBorder="1" applyAlignment="1">
      <alignment vertical="center" wrapText="1"/>
    </xf>
    <xf numFmtId="0" fontId="41" fillId="6" borderId="27" xfId="3" applyFont="1" applyFill="1" applyBorder="1" applyAlignment="1">
      <alignment vertical="center" wrapText="1"/>
    </xf>
    <xf numFmtId="0" fontId="43" fillId="6" borderId="1" xfId="3" applyFont="1" applyFill="1" applyBorder="1" applyAlignment="1">
      <alignment vertical="center" wrapText="1"/>
    </xf>
    <xf numFmtId="0" fontId="43" fillId="6" borderId="28" xfId="3" applyFont="1" applyFill="1" applyBorder="1" applyAlignment="1">
      <alignment vertical="center" wrapText="1"/>
    </xf>
    <xf numFmtId="0" fontId="43" fillId="6" borderId="31" xfId="3" applyFont="1" applyFill="1" applyBorder="1" applyAlignment="1">
      <alignment vertical="center" wrapText="1"/>
    </xf>
    <xf numFmtId="0" fontId="43" fillId="6" borderId="0" xfId="3" applyFont="1" applyFill="1" applyAlignment="1">
      <alignment vertical="center" wrapText="1"/>
    </xf>
    <xf numFmtId="0" fontId="43" fillId="6" borderId="32" xfId="3" applyFont="1" applyFill="1" applyBorder="1" applyAlignment="1">
      <alignment vertical="center" wrapText="1"/>
    </xf>
    <xf numFmtId="0" fontId="44" fillId="6" borderId="31" xfId="3" applyFont="1" applyFill="1" applyBorder="1" applyAlignment="1">
      <alignment vertical="center" wrapText="1"/>
    </xf>
    <xf numFmtId="0" fontId="44" fillId="6" borderId="29" xfId="3" applyFont="1" applyFill="1" applyBorder="1" applyAlignment="1">
      <alignment vertical="center" wrapText="1"/>
    </xf>
    <xf numFmtId="0" fontId="43" fillId="6" borderId="21" xfId="3" applyFont="1" applyFill="1" applyBorder="1" applyAlignment="1">
      <alignment vertical="center" wrapText="1"/>
    </xf>
    <xf numFmtId="0" fontId="43" fillId="6" borderId="30" xfId="3" applyFont="1" applyFill="1" applyBorder="1" applyAlignment="1">
      <alignment vertical="center" wrapText="1"/>
    </xf>
    <xf numFmtId="0" fontId="40" fillId="0" borderId="0" xfId="3" applyFont="1" applyAlignment="1">
      <alignment horizontal="left" vertical="center"/>
    </xf>
    <xf numFmtId="0" fontId="35" fillId="0" borderId="9" xfId="3" applyFont="1" applyBorder="1" applyAlignment="1" applyProtection="1">
      <alignment vertical="center"/>
      <protection locked="0"/>
    </xf>
    <xf numFmtId="0" fontId="33" fillId="0" borderId="2" xfId="3" applyFont="1" applyBorder="1" applyAlignment="1">
      <alignment horizontal="left" vertical="center"/>
    </xf>
    <xf numFmtId="0" fontId="34" fillId="0" borderId="2" xfId="3" applyFont="1" applyBorder="1" applyAlignment="1">
      <alignment horizontal="left" vertical="center"/>
    </xf>
    <xf numFmtId="0" fontId="34" fillId="0" borderId="4" xfId="3" applyFont="1" applyBorder="1" applyAlignment="1" applyProtection="1">
      <alignment horizontal="left" vertical="center" indent="2"/>
      <protection locked="0"/>
    </xf>
    <xf numFmtId="0" fontId="43" fillId="4" borderId="6" xfId="3" applyFont="1" applyFill="1" applyBorder="1" applyAlignment="1">
      <alignment horizontal="left" vertical="center"/>
    </xf>
    <xf numFmtId="0" fontId="24" fillId="0" borderId="4" xfId="3" applyFont="1" applyBorder="1" applyAlignment="1" applyProtection="1">
      <alignment horizontal="left" vertical="center" indent="2"/>
      <protection locked="0"/>
    </xf>
    <xf numFmtId="0" fontId="34" fillId="0" borderId="5" xfId="3" applyFont="1" applyBorder="1" applyAlignment="1">
      <alignment vertical="center"/>
    </xf>
    <xf numFmtId="0" fontId="43" fillId="0" borderId="2" xfId="3" applyFont="1" applyBorder="1" applyAlignment="1">
      <alignment horizontal="left" vertical="center"/>
    </xf>
    <xf numFmtId="0" fontId="34" fillId="0" borderId="10" xfId="3" applyFont="1" applyBorder="1" applyAlignment="1">
      <alignment vertical="center"/>
    </xf>
    <xf numFmtId="0" fontId="43" fillId="4" borderId="11" xfId="3" applyFont="1" applyFill="1" applyBorder="1" applyAlignment="1">
      <alignment horizontal="left" vertical="center"/>
    </xf>
    <xf numFmtId="0" fontId="34" fillId="0" borderId="9" xfId="3" applyFont="1" applyBorder="1" applyAlignment="1" applyProtection="1">
      <alignment horizontal="left" vertical="center" indent="2"/>
      <protection locked="0"/>
    </xf>
    <xf numFmtId="0" fontId="33" fillId="2" borderId="16" xfId="3" applyFont="1" applyFill="1" applyBorder="1" applyAlignment="1">
      <alignment horizontal="left" vertical="center"/>
    </xf>
    <xf numFmtId="0" fontId="34" fillId="0" borderId="4" xfId="3" applyFont="1" applyBorder="1" applyAlignment="1" applyProtection="1">
      <alignment horizontal="left" vertical="center" wrapText="1" indent="2"/>
      <protection locked="0"/>
    </xf>
    <xf numFmtId="0" fontId="34" fillId="0" borderId="12" xfId="3" applyFont="1" applyBorder="1" applyAlignment="1" applyProtection="1">
      <alignment horizontal="left" vertical="center" wrapText="1" indent="2"/>
      <protection locked="0"/>
    </xf>
    <xf numFmtId="0" fontId="43" fillId="0" borderId="1" xfId="3" applyFont="1" applyBorder="1" applyAlignment="1">
      <alignment horizontal="left" vertical="center"/>
    </xf>
    <xf numFmtId="0" fontId="43" fillId="4" borderId="1" xfId="3" applyFont="1" applyFill="1" applyBorder="1" applyAlignment="1">
      <alignment horizontal="left" vertical="center"/>
    </xf>
    <xf numFmtId="0" fontId="43" fillId="4" borderId="0" xfId="3" applyFont="1" applyFill="1" applyAlignment="1">
      <alignment horizontal="left" vertical="center"/>
    </xf>
    <xf numFmtId="0" fontId="43" fillId="0" borderId="12" xfId="3" applyFont="1" applyBorder="1" applyAlignment="1">
      <alignment horizontal="left" vertical="center"/>
    </xf>
    <xf numFmtId="0" fontId="43" fillId="4" borderId="13" xfId="3" applyFont="1" applyFill="1" applyBorder="1" applyAlignment="1">
      <alignment horizontal="left" vertical="center"/>
    </xf>
    <xf numFmtId="0" fontId="43" fillId="0" borderId="11" xfId="3" applyFont="1" applyBorder="1" applyAlignment="1">
      <alignment horizontal="left" vertical="center"/>
    </xf>
    <xf numFmtId="0" fontId="47" fillId="4" borderId="2" xfId="3" applyFont="1" applyFill="1" applyBorder="1" applyAlignment="1">
      <alignment vertical="center"/>
    </xf>
    <xf numFmtId="0" fontId="33" fillId="0" borderId="23" xfId="3" applyFont="1" applyBorder="1" applyAlignment="1">
      <alignment horizontal="left" vertical="center"/>
    </xf>
    <xf numFmtId="0" fontId="33" fillId="0" borderId="16" xfId="3" applyFont="1" applyBorder="1" applyAlignment="1">
      <alignment horizontal="left" vertical="center"/>
    </xf>
    <xf numFmtId="0" fontId="34" fillId="0" borderId="0" xfId="3" applyFont="1" applyAlignment="1">
      <alignment horizontal="left" vertical="center" indent="1"/>
    </xf>
    <xf numFmtId="0" fontId="47" fillId="4" borderId="36" xfId="3" applyFont="1" applyFill="1" applyBorder="1" applyAlignment="1">
      <alignment vertical="center"/>
    </xf>
    <xf numFmtId="0" fontId="34" fillId="0" borderId="2" xfId="3" applyFont="1" applyBorder="1" applyAlignment="1">
      <alignment horizontal="left" vertical="center" indent="1"/>
    </xf>
    <xf numFmtId="0" fontId="47" fillId="4" borderId="0" xfId="3" applyFont="1" applyFill="1" applyAlignment="1">
      <alignment vertical="center"/>
    </xf>
    <xf numFmtId="0" fontId="34" fillId="0" borderId="4" xfId="3" applyFont="1" applyBorder="1" applyAlignment="1" applyProtection="1">
      <alignment horizontal="left" vertical="center" indent="4"/>
      <protection locked="0"/>
    </xf>
    <xf numFmtId="0" fontId="34" fillId="0" borderId="4" xfId="3" applyFont="1" applyBorder="1" applyAlignment="1" applyProtection="1">
      <alignment horizontal="left" vertical="center" indent="6"/>
      <protection locked="0"/>
    </xf>
    <xf numFmtId="0" fontId="43" fillId="0" borderId="39" xfId="3" applyFont="1" applyBorder="1" applyAlignment="1">
      <alignment horizontal="left" vertical="center"/>
    </xf>
    <xf numFmtId="0" fontId="43" fillId="4" borderId="21" xfId="3" applyFont="1" applyFill="1" applyBorder="1" applyAlignment="1">
      <alignment horizontal="left" vertical="center"/>
    </xf>
    <xf numFmtId="0" fontId="48" fillId="0" borderId="1" xfId="2" applyFont="1" applyFill="1" applyBorder="1" applyAlignment="1" applyProtection="1">
      <alignment horizontal="left" vertical="center" indent="2"/>
      <protection locked="0"/>
    </xf>
    <xf numFmtId="0" fontId="34" fillId="0" borderId="0" xfId="3" applyFont="1" applyAlignment="1" applyProtection="1">
      <alignment horizontal="left" vertical="center" indent="4"/>
      <protection locked="0"/>
    </xf>
    <xf numFmtId="10" fontId="34" fillId="0" borderId="5" xfId="3" applyNumberFormat="1" applyFont="1" applyBorder="1" applyAlignment="1">
      <alignment horizontal="left" vertical="center"/>
    </xf>
    <xf numFmtId="0" fontId="43" fillId="0" borderId="6" xfId="3" applyFont="1" applyBorder="1" applyAlignment="1">
      <alignment horizontal="left" vertical="center"/>
    </xf>
    <xf numFmtId="0" fontId="35" fillId="0" borderId="23" xfId="3" applyFont="1" applyBorder="1" applyAlignment="1" applyProtection="1">
      <alignment vertical="center"/>
      <protection locked="0"/>
    </xf>
    <xf numFmtId="0" fontId="41" fillId="0" borderId="16" xfId="3" applyFont="1" applyBorder="1" applyAlignment="1">
      <alignment horizontal="left" vertical="center"/>
    </xf>
    <xf numFmtId="0" fontId="49" fillId="0" borderId="16" xfId="3" applyFont="1" applyBorder="1" applyAlignment="1">
      <alignment vertical="center"/>
    </xf>
    <xf numFmtId="0" fontId="34" fillId="0" borderId="9" xfId="3" applyFont="1" applyBorder="1" applyAlignment="1" applyProtection="1">
      <alignment vertical="center"/>
      <protection locked="0"/>
    </xf>
    <xf numFmtId="0" fontId="34" fillId="7" borderId="5" xfId="3" applyFont="1" applyFill="1" applyBorder="1" applyAlignment="1">
      <alignment vertical="center"/>
    </xf>
    <xf numFmtId="166" fontId="34" fillId="7" borderId="5" xfId="3" applyNumberFormat="1" applyFont="1" applyFill="1" applyBorder="1" applyAlignment="1">
      <alignment vertical="center"/>
    </xf>
    <xf numFmtId="0" fontId="34" fillId="7" borderId="0" xfId="3" applyFont="1" applyFill="1" applyAlignment="1">
      <alignment vertical="center"/>
    </xf>
    <xf numFmtId="166" fontId="34" fillId="7" borderId="0" xfId="3" applyNumberFormat="1" applyFont="1" applyFill="1" applyAlignment="1">
      <alignment vertical="center"/>
    </xf>
    <xf numFmtId="0" fontId="55" fillId="7" borderId="21" xfId="3" applyFont="1" applyFill="1" applyBorder="1" applyAlignment="1">
      <alignment vertical="center"/>
    </xf>
    <xf numFmtId="0" fontId="39" fillId="7" borderId="2" xfId="4" applyFont="1" applyFill="1" applyBorder="1" applyAlignment="1">
      <alignment vertical="center"/>
    </xf>
    <xf numFmtId="0" fontId="34" fillId="7" borderId="36" xfId="3" applyFont="1" applyFill="1" applyBorder="1" applyAlignment="1">
      <alignment vertical="center" wrapText="1"/>
    </xf>
    <xf numFmtId="0" fontId="34" fillId="7" borderId="1" xfId="3" applyFont="1" applyFill="1" applyBorder="1" applyAlignment="1">
      <alignment vertical="center"/>
    </xf>
    <xf numFmtId="165" fontId="34" fillId="7" borderId="0" xfId="1" applyNumberFormat="1" applyFont="1" applyFill="1" applyBorder="1" applyAlignment="1">
      <alignment vertical="center"/>
    </xf>
    <xf numFmtId="0" fontId="16" fillId="6" borderId="0" xfId="3" applyFont="1" applyFill="1" applyAlignment="1">
      <alignment vertical="center"/>
    </xf>
    <xf numFmtId="0" fontId="35" fillId="0" borderId="2" xfId="3" applyFont="1" applyBorder="1" applyAlignment="1" applyProtection="1">
      <alignment vertical="center"/>
      <protection locked="0"/>
    </xf>
    <xf numFmtId="0" fontId="41" fillId="0" borderId="2" xfId="3" applyFont="1" applyBorder="1" applyAlignment="1">
      <alignment horizontal="left" vertical="center"/>
    </xf>
    <xf numFmtId="10" fontId="49" fillId="0" borderId="2" xfId="3" applyNumberFormat="1" applyFont="1" applyBorder="1" applyAlignment="1">
      <alignment vertical="center"/>
    </xf>
    <xf numFmtId="0" fontId="34" fillId="0" borderId="9" xfId="3" applyFont="1" applyBorder="1" applyAlignment="1" applyProtection="1">
      <alignment horizontal="left" vertical="center" indent="4"/>
      <protection locked="0"/>
    </xf>
    <xf numFmtId="0" fontId="34" fillId="7" borderId="2" xfId="3" applyFont="1" applyFill="1" applyBorder="1" applyAlignment="1">
      <alignment vertical="center"/>
    </xf>
    <xf numFmtId="0" fontId="43" fillId="4" borderId="2" xfId="3" applyFont="1" applyFill="1" applyBorder="1" applyAlignment="1">
      <alignment horizontal="left" vertical="center"/>
    </xf>
    <xf numFmtId="0" fontId="53" fillId="0" borderId="0" xfId="2" applyFont="1" applyFill="1"/>
    <xf numFmtId="0" fontId="24" fillId="0" borderId="0" xfId="3" applyFont="1" applyAlignment="1">
      <alignment horizontal="left" vertical="center"/>
    </xf>
    <xf numFmtId="0" fontId="28" fillId="0" borderId="24" xfId="2" applyFont="1" applyFill="1" applyBorder="1" applyAlignment="1">
      <alignment horizontal="left" vertical="center" wrapText="1"/>
    </xf>
    <xf numFmtId="0" fontId="34" fillId="0" borderId="24" xfId="3" applyFont="1" applyBorder="1" applyAlignment="1">
      <alignment vertical="center" wrapText="1"/>
    </xf>
    <xf numFmtId="0" fontId="33" fillId="4" borderId="24" xfId="3" applyFont="1" applyFill="1" applyBorder="1" applyAlignment="1">
      <alignment horizontal="left" vertical="center"/>
    </xf>
    <xf numFmtId="0" fontId="34" fillId="0" borderId="25" xfId="3" applyFont="1" applyBorder="1" applyAlignment="1">
      <alignment horizontal="left" vertical="center" indent="1"/>
    </xf>
    <xf numFmtId="0" fontId="34" fillId="0" borderId="25" xfId="3" applyFont="1" applyBorder="1" applyAlignment="1">
      <alignment vertical="center" wrapText="1"/>
    </xf>
    <xf numFmtId="0" fontId="33" fillId="4" borderId="25" xfId="3" applyFont="1" applyFill="1" applyBorder="1" applyAlignment="1">
      <alignment horizontal="left" vertical="center"/>
    </xf>
    <xf numFmtId="0" fontId="34" fillId="0" borderId="25" xfId="3" applyFont="1" applyBorder="1" applyAlignment="1">
      <alignment horizontal="left" vertical="center" indent="3"/>
    </xf>
    <xf numFmtId="0" fontId="34" fillId="0" borderId="26" xfId="3" applyFont="1" applyBorder="1" applyAlignment="1">
      <alignment horizontal="left" vertical="center" indent="3"/>
    </xf>
    <xf numFmtId="0" fontId="33" fillId="4" borderId="26" xfId="3" applyFont="1" applyFill="1" applyBorder="1" applyAlignment="1">
      <alignment horizontal="left" vertical="center"/>
    </xf>
    <xf numFmtId="0" fontId="33" fillId="0" borderId="32" xfId="3" applyFont="1" applyBorder="1" applyAlignment="1">
      <alignment horizontal="left" vertical="center"/>
    </xf>
    <xf numFmtId="0" fontId="34" fillId="0" borderId="0" xfId="3" applyFont="1" applyAlignment="1">
      <alignment horizontal="left" vertical="center" indent="5"/>
    </xf>
    <xf numFmtId="0" fontId="33" fillId="0" borderId="25" xfId="3" applyFont="1" applyBorder="1" applyAlignment="1">
      <alignment horizontal="left" vertical="center"/>
    </xf>
    <xf numFmtId="0" fontId="34" fillId="0" borderId="31" xfId="3" applyFont="1" applyBorder="1" applyAlignment="1">
      <alignment horizontal="left" vertical="center" indent="5"/>
    </xf>
    <xf numFmtId="0" fontId="34" fillId="0" borderId="31" xfId="3" applyFont="1" applyBorder="1" applyAlignment="1">
      <alignment horizontal="left" vertical="center" indent="1"/>
    </xf>
    <xf numFmtId="0" fontId="34" fillId="0" borderId="38" xfId="3" applyFont="1" applyBorder="1" applyAlignment="1">
      <alignment horizontal="left" vertical="center"/>
    </xf>
    <xf numFmtId="0" fontId="33" fillId="0" borderId="38" xfId="3" applyFont="1" applyBorder="1" applyAlignment="1">
      <alignment horizontal="left" vertical="center"/>
    </xf>
    <xf numFmtId="0" fontId="37" fillId="0" borderId="24" xfId="3" applyFont="1" applyBorder="1" applyAlignment="1">
      <alignment vertical="center"/>
    </xf>
    <xf numFmtId="0" fontId="34" fillId="0" borderId="26" xfId="3" applyFont="1" applyBorder="1" applyAlignment="1">
      <alignment horizontal="left" vertical="center" indent="1"/>
    </xf>
    <xf numFmtId="0" fontId="33" fillId="0" borderId="24" xfId="3" applyFont="1" applyBorder="1" applyAlignment="1">
      <alignment vertical="center"/>
    </xf>
    <xf numFmtId="0" fontId="34" fillId="0" borderId="25" xfId="3" applyFont="1" applyBorder="1" applyAlignment="1">
      <alignment horizontal="left" vertical="center" wrapText="1" indent="1"/>
    </xf>
    <xf numFmtId="0" fontId="34" fillId="0" borderId="25" xfId="3" applyFont="1" applyBorder="1" applyAlignment="1">
      <alignment horizontal="left" vertical="center" wrapText="1" indent="3"/>
    </xf>
    <xf numFmtId="0" fontId="34" fillId="0" borderId="26" xfId="3" applyFont="1" applyBorder="1" applyAlignment="1">
      <alignment horizontal="left" vertical="center" wrapText="1" indent="3"/>
    </xf>
    <xf numFmtId="0" fontId="34" fillId="0" borderId="26" xfId="3" applyFont="1" applyBorder="1" applyAlignment="1">
      <alignment horizontal="left" vertical="center" wrapText="1" indent="1"/>
    </xf>
    <xf numFmtId="0" fontId="24" fillId="0" borderId="24" xfId="3" applyFont="1" applyBorder="1" applyAlignment="1">
      <alignment vertical="center"/>
    </xf>
    <xf numFmtId="0" fontId="36" fillId="0" borderId="25" xfId="2" applyFont="1" applyFill="1" applyBorder="1" applyAlignment="1">
      <alignment horizontal="left" vertical="center" wrapText="1" indent="1"/>
    </xf>
    <xf numFmtId="0" fontId="36" fillId="0" borderId="26" xfId="2" applyFont="1" applyFill="1" applyBorder="1" applyAlignment="1">
      <alignment horizontal="left" vertical="center" wrapText="1" indent="1"/>
    </xf>
    <xf numFmtId="167" fontId="34" fillId="0" borderId="26" xfId="6" applyNumberFormat="1" applyFont="1" applyFill="1" applyBorder="1" applyAlignment="1">
      <alignment vertical="center" wrapText="1"/>
    </xf>
    <xf numFmtId="0" fontId="34" fillId="0" borderId="26" xfId="3" applyFont="1" applyBorder="1" applyAlignment="1">
      <alignment vertical="center" wrapText="1"/>
    </xf>
    <xf numFmtId="0" fontId="36" fillId="0" borderId="25" xfId="2" applyFont="1" applyFill="1" applyBorder="1" applyAlignment="1">
      <alignment horizontal="left" vertical="center" wrapText="1" indent="3"/>
    </xf>
    <xf numFmtId="0" fontId="36" fillId="0" borderId="26" xfId="2" applyFont="1" applyFill="1" applyBorder="1" applyAlignment="1">
      <alignment horizontal="left" vertical="center" wrapText="1" indent="3"/>
    </xf>
    <xf numFmtId="0" fontId="33" fillId="0" borderId="21" xfId="3" applyFont="1" applyBorder="1" applyAlignment="1">
      <alignment horizontal="left" vertical="center"/>
    </xf>
    <xf numFmtId="0" fontId="34" fillId="5" borderId="24" xfId="3" applyFont="1" applyFill="1" applyBorder="1" applyAlignment="1">
      <alignment vertical="center" wrapText="1"/>
    </xf>
    <xf numFmtId="0" fontId="24" fillId="5" borderId="24" xfId="3" applyFont="1" applyFill="1" applyBorder="1" applyAlignment="1">
      <alignment vertical="center"/>
    </xf>
    <xf numFmtId="0" fontId="36" fillId="0" borderId="25" xfId="2" applyFont="1" applyFill="1" applyBorder="1" applyAlignment="1">
      <alignment horizontal="left" vertical="center" wrapText="1"/>
    </xf>
    <xf numFmtId="0" fontId="34" fillId="0" borderId="0" xfId="3" applyFont="1" applyAlignment="1">
      <alignment vertical="center" wrapText="1"/>
    </xf>
    <xf numFmtId="0" fontId="24" fillId="0" borderId="2" xfId="3" applyFont="1" applyBorder="1" applyAlignment="1">
      <alignment vertical="center"/>
    </xf>
    <xf numFmtId="0" fontId="34" fillId="0" borderId="2" xfId="3" applyFont="1" applyBorder="1" applyAlignment="1">
      <alignment vertical="center" wrapText="1"/>
    </xf>
    <xf numFmtId="0" fontId="34" fillId="7" borderId="25" xfId="3" applyFont="1" applyFill="1" applyBorder="1" applyAlignment="1">
      <alignment vertical="center" wrapText="1"/>
    </xf>
    <xf numFmtId="0" fontId="34" fillId="7" borderId="26" xfId="3" applyFont="1" applyFill="1" applyBorder="1" applyAlignment="1">
      <alignment vertical="center" wrapText="1"/>
    </xf>
    <xf numFmtId="0" fontId="34" fillId="7" borderId="25" xfId="3" applyFont="1" applyFill="1" applyBorder="1" applyAlignment="1">
      <alignment horizontal="left" vertical="center" wrapText="1" indent="3"/>
    </xf>
    <xf numFmtId="0" fontId="24" fillId="7" borderId="26" xfId="3" applyFont="1" applyFill="1" applyBorder="1" applyAlignment="1">
      <alignment vertical="center"/>
    </xf>
    <xf numFmtId="0" fontId="56" fillId="0" borderId="0" xfId="3" applyFont="1" applyAlignment="1">
      <alignment horizontal="left" vertical="center"/>
    </xf>
    <xf numFmtId="0" fontId="57" fillId="0" borderId="0" xfId="3" applyFont="1" applyAlignment="1">
      <alignment vertical="center"/>
    </xf>
    <xf numFmtId="0" fontId="43" fillId="0" borderId="0" xfId="3" applyFont="1" applyAlignment="1">
      <alignment vertical="center"/>
    </xf>
    <xf numFmtId="164" fontId="43" fillId="0" borderId="0" xfId="1" applyFont="1" applyFill="1" applyAlignment="1">
      <alignment horizontal="left" vertical="center"/>
    </xf>
    <xf numFmtId="168" fontId="43" fillId="0" borderId="0" xfId="1" applyNumberFormat="1" applyFont="1" applyFill="1" applyAlignment="1">
      <alignment horizontal="left" vertical="center"/>
    </xf>
    <xf numFmtId="0" fontId="43" fillId="8" borderId="29" xfId="3" applyFont="1" applyFill="1" applyBorder="1" applyAlignment="1">
      <alignment vertical="center"/>
    </xf>
    <xf numFmtId="0" fontId="43" fillId="6" borderId="21" xfId="3" applyFont="1" applyFill="1" applyBorder="1" applyAlignment="1">
      <alignment vertical="center"/>
    </xf>
    <xf numFmtId="0" fontId="43" fillId="8" borderId="30" xfId="3" applyFont="1" applyFill="1" applyBorder="1" applyAlignment="1">
      <alignment vertical="center"/>
    </xf>
    <xf numFmtId="0" fontId="26" fillId="6" borderId="0" xfId="0" applyFont="1" applyFill="1" applyAlignment="1">
      <alignment vertical="center"/>
    </xf>
    <xf numFmtId="168" fontId="33" fillId="0" borderId="0" xfId="1" applyNumberFormat="1" applyFont="1"/>
    <xf numFmtId="0" fontId="43" fillId="0" borderId="0" xfId="0" applyFont="1"/>
    <xf numFmtId="164" fontId="33" fillId="0" borderId="0" xfId="1" applyFont="1"/>
    <xf numFmtId="0" fontId="56" fillId="0" borderId="33" xfId="0" applyFont="1" applyBorder="1"/>
    <xf numFmtId="0" fontId="56" fillId="0" borderId="16" xfId="0" applyFont="1" applyBorder="1"/>
    <xf numFmtId="164" fontId="56" fillId="0" borderId="34" xfId="1" applyFont="1" applyBorder="1"/>
    <xf numFmtId="0" fontId="60" fillId="0" borderId="0" xfId="5" applyFont="1"/>
    <xf numFmtId="0" fontId="56" fillId="3" borderId="2" xfId="0" applyFont="1" applyFill="1" applyBorder="1" applyAlignment="1">
      <alignment vertical="center"/>
    </xf>
    <xf numFmtId="0" fontId="33" fillId="0" borderId="0" xfId="3" applyFont="1" applyAlignment="1">
      <alignment vertical="center"/>
    </xf>
    <xf numFmtId="164" fontId="33" fillId="0" borderId="0" xfId="1" applyFont="1" applyAlignment="1">
      <alignment horizontal="right"/>
    </xf>
    <xf numFmtId="164" fontId="33" fillId="0" borderId="0" xfId="0" applyNumberFormat="1" applyFont="1"/>
    <xf numFmtId="0" fontId="43" fillId="6" borderId="0" xfId="3" applyFont="1" applyFill="1" applyAlignment="1">
      <alignment horizontal="left" vertical="center" indent="1"/>
    </xf>
    <xf numFmtId="0" fontId="43" fillId="6" borderId="0" xfId="3" applyFont="1" applyFill="1" applyAlignment="1">
      <alignment horizontal="left" vertical="center"/>
    </xf>
    <xf numFmtId="164" fontId="43" fillId="6" borderId="0" xfId="1" applyFont="1" applyFill="1" applyBorder="1" applyAlignment="1">
      <alignment horizontal="left" vertical="center"/>
    </xf>
    <xf numFmtId="0" fontId="56" fillId="6" borderId="1" xfId="3" applyFont="1" applyFill="1" applyBorder="1" applyAlignment="1">
      <alignment horizontal="left" vertical="center"/>
    </xf>
    <xf numFmtId="164" fontId="56" fillId="6" borderId="1" xfId="1" applyFont="1" applyFill="1" applyBorder="1" applyAlignment="1">
      <alignment horizontal="left" vertical="center"/>
    </xf>
    <xf numFmtId="0" fontId="43" fillId="6" borderId="1" xfId="3" applyFont="1" applyFill="1" applyBorder="1" applyAlignment="1">
      <alignment horizontal="left" vertical="center"/>
    </xf>
    <xf numFmtId="164" fontId="43" fillId="6" borderId="1" xfId="1" applyFont="1" applyFill="1" applyBorder="1" applyAlignment="1">
      <alignment horizontal="left" vertical="center"/>
    </xf>
    <xf numFmtId="0" fontId="43" fillId="6" borderId="1" xfId="0" applyFont="1" applyFill="1" applyBorder="1"/>
    <xf numFmtId="0" fontId="43" fillId="6" borderId="20" xfId="3" applyFont="1" applyFill="1" applyBorder="1" applyAlignment="1">
      <alignment horizontal="left" vertical="center"/>
    </xf>
    <xf numFmtId="164" fontId="43" fillId="6" borderId="20" xfId="1" applyFont="1" applyFill="1" applyBorder="1" applyAlignment="1">
      <alignment horizontal="left" vertical="center"/>
    </xf>
    <xf numFmtId="0" fontId="44" fillId="0" borderId="0" xfId="3" applyFont="1" applyAlignment="1">
      <alignment horizontal="left" vertical="center"/>
    </xf>
    <xf numFmtId="0" fontId="56" fillId="6" borderId="0" xfId="0" applyFont="1" applyFill="1" applyAlignment="1">
      <alignment vertical="center"/>
    </xf>
    <xf numFmtId="0" fontId="62" fillId="0" borderId="0" xfId="3" applyFont="1" applyAlignment="1">
      <alignment horizontal="left" vertical="center"/>
    </xf>
    <xf numFmtId="0" fontId="62" fillId="0" borderId="0" xfId="3" applyFont="1" applyAlignment="1">
      <alignment vertical="center"/>
    </xf>
    <xf numFmtId="0" fontId="62" fillId="0" borderId="0" xfId="3" quotePrefix="1" applyFont="1" applyAlignment="1">
      <alignment horizontal="left" vertical="center"/>
    </xf>
    <xf numFmtId="0" fontId="5" fillId="0" borderId="14" xfId="0" applyFont="1" applyBorder="1"/>
    <xf numFmtId="0" fontId="5" fillId="0" borderId="15" xfId="0" applyFont="1" applyBorder="1"/>
    <xf numFmtId="0" fontId="33" fillId="7" borderId="0" xfId="3" applyFont="1" applyFill="1" applyAlignment="1">
      <alignment horizontal="right" vertical="center"/>
    </xf>
    <xf numFmtId="0" fontId="2" fillId="0" borderId="0" xfId="3" applyFont="1" applyAlignment="1">
      <alignment horizontal="left" vertical="center"/>
    </xf>
    <xf numFmtId="0" fontId="33" fillId="0" borderId="25" xfId="3" applyFont="1" applyBorder="1" applyAlignment="1">
      <alignment vertical="center"/>
    </xf>
    <xf numFmtId="0" fontId="36" fillId="0" borderId="26" xfId="2" applyFont="1" applyFill="1" applyBorder="1" applyAlignment="1">
      <alignment horizontal="left" vertical="center" wrapText="1" indent="2"/>
    </xf>
    <xf numFmtId="0" fontId="36" fillId="0" borderId="24" xfId="2" applyFont="1" applyFill="1" applyBorder="1" applyAlignment="1">
      <alignment horizontal="left" vertical="center" wrapText="1" indent="2"/>
    </xf>
    <xf numFmtId="0" fontId="33" fillId="0" borderId="1" xfId="3" applyFont="1" applyBorder="1" applyAlignment="1">
      <alignment horizontal="left" vertical="center"/>
    </xf>
    <xf numFmtId="0" fontId="34" fillId="7" borderId="26" xfId="3" applyFont="1" applyFill="1" applyBorder="1" applyAlignment="1">
      <alignment horizontal="left" vertical="center" wrapText="1" indent="3"/>
    </xf>
    <xf numFmtId="0" fontId="28" fillId="0" borderId="9" xfId="2" applyFont="1" applyFill="1" applyBorder="1" applyAlignment="1" applyProtection="1">
      <alignment horizontal="left" vertical="center" wrapText="1"/>
      <protection locked="0"/>
    </xf>
    <xf numFmtId="0" fontId="34" fillId="0" borderId="2" xfId="3" applyFont="1" applyBorder="1" applyAlignment="1">
      <alignment vertical="center"/>
    </xf>
    <xf numFmtId="0" fontId="34" fillId="0" borderId="2" xfId="3" applyFont="1" applyBorder="1" applyAlignment="1" applyProtection="1">
      <alignment horizontal="left" vertical="center" indent="4"/>
      <protection locked="0"/>
    </xf>
    <xf numFmtId="0" fontId="53" fillId="7" borderId="2" xfId="4" applyFont="1" applyFill="1" applyBorder="1" applyAlignment="1">
      <alignment vertical="center" wrapText="1"/>
    </xf>
    <xf numFmtId="0" fontId="28" fillId="0" borderId="37" xfId="2" applyFont="1" applyFill="1" applyBorder="1" applyAlignment="1" applyProtection="1">
      <alignment vertical="center"/>
      <protection locked="0"/>
    </xf>
    <xf numFmtId="0" fontId="16" fillId="0" borderId="0" xfId="3" applyFont="1" applyAlignment="1" applyProtection="1">
      <alignment vertical="center"/>
      <protection locked="0"/>
    </xf>
    <xf numFmtId="0" fontId="68" fillId="0" borderId="2" xfId="3" applyFont="1" applyBorder="1" applyAlignment="1" applyProtection="1">
      <alignment horizontal="left" vertical="center"/>
      <protection locked="0"/>
    </xf>
    <xf numFmtId="0" fontId="69" fillId="0" borderId="2" xfId="3" applyFont="1" applyBorder="1" applyAlignment="1">
      <alignment horizontal="left" vertical="center"/>
    </xf>
    <xf numFmtId="0" fontId="68" fillId="0" borderId="2" xfId="3" applyFont="1" applyBorder="1" applyAlignment="1">
      <alignment horizontal="left" vertical="center"/>
    </xf>
    <xf numFmtId="0" fontId="70" fillId="0" borderId="2" xfId="3" applyFont="1" applyBorder="1" applyAlignment="1">
      <alignment horizontal="left" vertical="center"/>
    </xf>
    <xf numFmtId="0" fontId="69" fillId="0" borderId="0" xfId="3" applyFont="1" applyAlignment="1">
      <alignment horizontal="left" vertical="center"/>
    </xf>
    <xf numFmtId="0" fontId="68" fillId="0" borderId="0" xfId="3" applyFont="1" applyAlignment="1">
      <alignment horizontal="left" vertical="center"/>
    </xf>
    <xf numFmtId="0" fontId="70" fillId="0" borderId="0" xfId="3" applyFont="1" applyAlignment="1">
      <alignment horizontal="left" vertical="center"/>
    </xf>
    <xf numFmtId="0" fontId="34" fillId="0" borderId="0" xfId="3" applyFont="1" applyAlignment="1">
      <alignment horizontal="left" vertical="center" wrapText="1" indent="3"/>
    </xf>
    <xf numFmtId="164" fontId="33" fillId="0" borderId="0" xfId="1" applyFont="1" applyFill="1" applyAlignment="1">
      <alignment horizontal="left" vertical="center"/>
    </xf>
    <xf numFmtId="0" fontId="1" fillId="0" borderId="0" xfId="3" applyFont="1" applyAlignment="1">
      <alignment horizontal="left" vertical="center"/>
    </xf>
    <xf numFmtId="0" fontId="71" fillId="0" borderId="25" xfId="2" applyFont="1" applyFill="1" applyBorder="1" applyAlignment="1">
      <alignment horizontal="left" vertical="center" wrapText="1"/>
    </xf>
    <xf numFmtId="0" fontId="30" fillId="4" borderId="35" xfId="3" applyFont="1" applyFill="1" applyBorder="1" applyAlignment="1">
      <alignment horizontal="left" vertical="center" wrapText="1"/>
    </xf>
    <xf numFmtId="0" fontId="24" fillId="0" borderId="42" xfId="3" applyFont="1" applyBorder="1" applyAlignment="1">
      <alignment vertical="center"/>
    </xf>
    <xf numFmtId="2" fontId="34" fillId="0" borderId="26" xfId="3" applyNumberFormat="1" applyFont="1" applyBorder="1" applyAlignment="1">
      <alignment vertical="center"/>
    </xf>
    <xf numFmtId="0" fontId="72" fillId="0" borderId="33" xfId="0" applyFont="1" applyBorder="1"/>
    <xf numFmtId="43" fontId="33" fillId="0" borderId="0" xfId="0" applyNumberFormat="1" applyFont="1"/>
    <xf numFmtId="0" fontId="56" fillId="0" borderId="0" xfId="0" applyFont="1"/>
    <xf numFmtId="164" fontId="56" fillId="0" borderId="0" xfId="1" applyFont="1" applyBorder="1"/>
    <xf numFmtId="168" fontId="22" fillId="0" borderId="0" xfId="0" applyNumberFormat="1" applyFont="1"/>
    <xf numFmtId="43" fontId="22" fillId="0" borderId="0" xfId="0" applyNumberFormat="1" applyFont="1"/>
    <xf numFmtId="0" fontId="0" fillId="0" borderId="0" xfId="0" applyAlignment="1">
      <alignment horizontal="left"/>
    </xf>
    <xf numFmtId="0" fontId="7" fillId="7" borderId="5" xfId="2" applyFill="1" applyBorder="1" applyAlignment="1">
      <alignment vertical="center"/>
    </xf>
    <xf numFmtId="0" fontId="7" fillId="7" borderId="25" xfId="2" applyFill="1" applyBorder="1" applyAlignment="1">
      <alignment vertical="center" wrapText="1"/>
    </xf>
    <xf numFmtId="0" fontId="24" fillId="7" borderId="25" xfId="3" applyFont="1" applyFill="1" applyBorder="1" applyAlignment="1">
      <alignment vertical="center" wrapText="1"/>
    </xf>
    <xf numFmtId="164" fontId="34" fillId="7" borderId="25" xfId="1" applyFont="1" applyFill="1" applyBorder="1" applyAlignment="1">
      <alignment vertical="center" wrapText="1"/>
    </xf>
    <xf numFmtId="3" fontId="34" fillId="7" borderId="25" xfId="3" applyNumberFormat="1" applyFont="1" applyFill="1" applyBorder="1" applyAlignment="1">
      <alignment vertical="center" wrapText="1"/>
    </xf>
    <xf numFmtId="0" fontId="1" fillId="0" borderId="0" xfId="0" applyFont="1"/>
    <xf numFmtId="164" fontId="43" fillId="0" borderId="0" xfId="1" applyFont="1" applyAlignment="1">
      <alignment horizontal="left" vertical="center"/>
    </xf>
    <xf numFmtId="4" fontId="43" fillId="0" borderId="0" xfId="3" applyNumberFormat="1" applyFont="1" applyAlignment="1">
      <alignment horizontal="right" vertical="center"/>
    </xf>
    <xf numFmtId="0" fontId="56" fillId="3" borderId="0" xfId="0" applyFont="1" applyFill="1" applyAlignment="1">
      <alignment vertical="center"/>
    </xf>
    <xf numFmtId="164" fontId="34" fillId="7" borderId="26" xfId="1" applyFont="1" applyFill="1" applyBorder="1" applyAlignment="1">
      <alignment vertical="center" wrapText="1"/>
    </xf>
    <xf numFmtId="0" fontId="33" fillId="4" borderId="0" xfId="3" applyFont="1" applyFill="1" applyBorder="1" applyAlignment="1">
      <alignment horizontal="left" vertical="center"/>
    </xf>
    <xf numFmtId="0" fontId="1" fillId="4" borderId="25" xfId="3" applyFont="1" applyFill="1" applyBorder="1" applyAlignment="1">
      <alignment horizontal="left" vertical="center" wrapText="1"/>
    </xf>
    <xf numFmtId="0" fontId="33" fillId="7" borderId="0" xfId="3" applyFont="1" applyFill="1" applyAlignment="1">
      <alignment horizontal="left" vertical="center"/>
    </xf>
    <xf numFmtId="0" fontId="1" fillId="4" borderId="26" xfId="3" applyFont="1" applyFill="1" applyBorder="1" applyAlignment="1">
      <alignment horizontal="left" vertical="center" wrapText="1"/>
    </xf>
    <xf numFmtId="0" fontId="35" fillId="0" borderId="0" xfId="3" applyFont="1" applyAlignment="1">
      <alignment horizontal="left" vertical="center" wrapText="1"/>
    </xf>
    <xf numFmtId="0" fontId="50" fillId="6" borderId="0" xfId="2" applyFont="1" applyFill="1" applyBorder="1" applyAlignment="1">
      <alignment vertical="center"/>
    </xf>
    <xf numFmtId="0" fontId="28" fillId="6" borderId="3" xfId="2" applyFont="1" applyFill="1" applyBorder="1" applyAlignment="1">
      <alignment horizontal="center" vertical="center"/>
    </xf>
    <xf numFmtId="0" fontId="39" fillId="6" borderId="0" xfId="2" applyFont="1" applyFill="1" applyBorder="1" applyAlignment="1">
      <alignment vertical="center" wrapText="1"/>
    </xf>
    <xf numFmtId="0" fontId="34" fillId="6" borderId="0" xfId="3" applyFont="1" applyFill="1" applyAlignment="1">
      <alignment horizontal="left" vertical="center" wrapText="1" indent="2"/>
    </xf>
    <xf numFmtId="0" fontId="28" fillId="6" borderId="17" xfId="2" applyFont="1" applyFill="1" applyBorder="1" applyAlignment="1">
      <alignment horizontal="center" vertical="center"/>
    </xf>
    <xf numFmtId="0" fontId="28" fillId="6" borderId="18" xfId="2" applyFont="1" applyFill="1" applyBorder="1" applyAlignment="1">
      <alignment horizontal="center" vertical="center"/>
    </xf>
    <xf numFmtId="0" fontId="28" fillId="6" borderId="19" xfId="2" applyFont="1" applyFill="1" applyBorder="1" applyAlignment="1">
      <alignment horizontal="center" vertical="center"/>
    </xf>
    <xf numFmtId="0" fontId="37" fillId="6" borderId="0" xfId="2" applyFont="1" applyFill="1" applyBorder="1" applyAlignment="1">
      <alignment vertical="center"/>
    </xf>
    <xf numFmtId="0" fontId="35" fillId="0" borderId="0" xfId="3" applyFont="1" applyAlignment="1">
      <alignment horizontal="left" vertical="center"/>
    </xf>
    <xf numFmtId="0" fontId="24" fillId="6" borderId="0" xfId="3" applyFont="1" applyFill="1" applyAlignment="1">
      <alignment horizontal="left" vertical="center"/>
    </xf>
    <xf numFmtId="0" fontId="61" fillId="6" borderId="0" xfId="3" applyFont="1" applyFill="1" applyAlignment="1">
      <alignment horizontal="left" vertical="center"/>
    </xf>
    <xf numFmtId="0" fontId="36" fillId="6" borderId="0" xfId="3" applyFont="1" applyFill="1" applyAlignment="1">
      <alignment horizontal="left" vertical="center" wrapText="1" indent="3"/>
    </xf>
    <xf numFmtId="0" fontId="43" fillId="6" borderId="0" xfId="3" applyFont="1" applyFill="1" applyAlignment="1">
      <alignment horizontal="left" vertical="center" wrapText="1" indent="3"/>
    </xf>
    <xf numFmtId="0" fontId="24" fillId="0" borderId="44" xfId="3" applyFont="1" applyBorder="1" applyAlignment="1">
      <alignment vertical="center"/>
    </xf>
    <xf numFmtId="0" fontId="24" fillId="0" borderId="45" xfId="3" applyFont="1" applyBorder="1" applyAlignment="1">
      <alignment vertical="center"/>
    </xf>
    <xf numFmtId="0" fontId="35" fillId="0" borderId="40" xfId="3" applyFont="1" applyBorder="1" applyAlignment="1">
      <alignment horizontal="left" vertical="center"/>
    </xf>
    <xf numFmtId="0" fontId="39" fillId="6" borderId="0" xfId="2" applyFont="1" applyFill="1"/>
    <xf numFmtId="0" fontId="21" fillId="0" borderId="0" xfId="0" applyFont="1" applyAlignment="1">
      <alignment vertical="center"/>
    </xf>
    <xf numFmtId="0" fontId="20" fillId="0" borderId="0" xfId="2" applyFont="1" applyFill="1" applyBorder="1" applyAlignment="1">
      <alignment horizontal="center" vertical="center"/>
    </xf>
    <xf numFmtId="0" fontId="43" fillId="6" borderId="0" xfId="3" applyFont="1" applyFill="1" applyAlignment="1">
      <alignment vertical="center" wrapText="1"/>
    </xf>
    <xf numFmtId="0" fontId="28" fillId="6" borderId="43" xfId="2" applyFont="1" applyFill="1" applyBorder="1" applyAlignment="1">
      <alignment horizontal="center" vertical="center"/>
    </xf>
    <xf numFmtId="0" fontId="28" fillId="6" borderId="22" xfId="2" applyFont="1" applyFill="1" applyBorder="1" applyAlignment="1">
      <alignment horizontal="center" vertical="center"/>
    </xf>
    <xf numFmtId="0" fontId="28" fillId="6" borderId="41" xfId="2" applyFont="1" applyFill="1" applyBorder="1" applyAlignment="1">
      <alignment horizontal="center" vertical="center"/>
    </xf>
    <xf numFmtId="0" fontId="28" fillId="6" borderId="0" xfId="2" applyFont="1" applyFill="1" applyBorder="1" applyAlignment="1">
      <alignment horizontal="center" vertical="center"/>
    </xf>
    <xf numFmtId="0" fontId="53" fillId="6" borderId="0" xfId="2" applyFont="1" applyFill="1"/>
    <xf numFmtId="0" fontId="33" fillId="0" borderId="0" xfId="3" applyFont="1" applyAlignment="1">
      <alignment horizontal="left" vertical="center"/>
    </xf>
    <xf numFmtId="0" fontId="16" fillId="6" borderId="0" xfId="3" applyFont="1" applyFill="1" applyAlignment="1">
      <alignment vertical="center"/>
    </xf>
    <xf numFmtId="0" fontId="54" fillId="6" borderId="0" xfId="3" applyFont="1" applyFill="1" applyAlignment="1">
      <alignment horizontal="left" vertical="center"/>
    </xf>
    <xf numFmtId="0" fontId="43" fillId="0" borderId="0" xfId="3" applyFont="1" applyAlignment="1">
      <alignment horizontal="left" vertical="center"/>
    </xf>
    <xf numFmtId="0" fontId="25" fillId="7" borderId="0" xfId="3" applyFont="1" applyFill="1" applyAlignment="1">
      <alignment vertical="center"/>
    </xf>
    <xf numFmtId="0" fontId="57" fillId="9" borderId="27" xfId="3" applyFont="1" applyFill="1" applyBorder="1" applyAlignment="1">
      <alignment horizontal="left" vertical="center"/>
    </xf>
    <xf numFmtId="0" fontId="57" fillId="9" borderId="1" xfId="3" applyFont="1" applyFill="1" applyBorder="1" applyAlignment="1">
      <alignment horizontal="left" vertical="center"/>
    </xf>
    <xf numFmtId="0" fontId="57" fillId="9" borderId="28" xfId="3" applyFont="1" applyFill="1" applyBorder="1" applyAlignment="1">
      <alignment horizontal="left" vertical="center"/>
    </xf>
    <xf numFmtId="0" fontId="24" fillId="0" borderId="42" xfId="3" applyFont="1" applyBorder="1" applyAlignment="1">
      <alignment vertical="center"/>
    </xf>
    <xf numFmtId="0" fontId="63" fillId="7" borderId="0" xfId="2" applyFont="1" applyFill="1" applyBorder="1" applyAlignment="1">
      <alignment horizontal="left" vertical="center" wrapText="1"/>
    </xf>
    <xf numFmtId="0" fontId="63" fillId="7" borderId="4" xfId="2" applyFont="1" applyFill="1" applyBorder="1" applyAlignment="1">
      <alignment horizontal="left" vertical="center" wrapText="1"/>
    </xf>
    <xf numFmtId="0" fontId="53" fillId="0" borderId="0" xfId="2" applyFont="1" applyFill="1" applyBorder="1" applyAlignment="1">
      <alignment horizontal="left" vertical="center" wrapText="1"/>
    </xf>
    <xf numFmtId="0" fontId="53" fillId="6" borderId="4" xfId="2" applyFont="1" applyFill="1" applyBorder="1" applyAlignment="1">
      <alignment horizontal="left" vertical="center" wrapText="1"/>
    </xf>
    <xf numFmtId="0" fontId="61" fillId="6" borderId="0" xfId="0" applyFont="1" applyFill="1" applyAlignment="1">
      <alignment vertical="center" wrapText="1"/>
    </xf>
    <xf numFmtId="0" fontId="43" fillId="6" borderId="0" xfId="0" applyFont="1" applyFill="1" applyAlignment="1">
      <alignment horizontal="left" vertical="center" wrapText="1"/>
    </xf>
    <xf numFmtId="0" fontId="43" fillId="6" borderId="0" xfId="0" applyFont="1" applyFill="1" applyAlignment="1">
      <alignment horizontal="left" vertical="center" wrapText="1" indent="3"/>
    </xf>
    <xf numFmtId="0" fontId="36" fillId="6" borderId="0" xfId="0" applyFont="1" applyFill="1" applyAlignment="1">
      <alignment horizontal="left" vertical="center" wrapText="1" indent="3"/>
    </xf>
    <xf numFmtId="0" fontId="36" fillId="6" borderId="0" xfId="0" applyFont="1" applyFill="1" applyAlignment="1">
      <alignment horizontal="left" vertical="center" wrapText="1"/>
    </xf>
    <xf numFmtId="0" fontId="36" fillId="6" borderId="0" xfId="0" applyFont="1" applyFill="1" applyAlignment="1">
      <alignment horizontal="left" vertical="top" wrapText="1" indent="3"/>
    </xf>
    <xf numFmtId="0" fontId="26" fillId="6" borderId="0" xfId="0" applyFont="1" applyFill="1" applyAlignment="1">
      <alignment vertical="center"/>
    </xf>
    <xf numFmtId="0" fontId="34" fillId="0" borderId="2" xfId="3" applyFont="1" applyBorder="1" applyAlignment="1" applyProtection="1">
      <alignment vertical="center"/>
      <protection locked="0"/>
    </xf>
    <xf numFmtId="0" fontId="24" fillId="0" borderId="0" xfId="3" applyFont="1" applyAlignment="1">
      <alignment vertical="center"/>
    </xf>
    <xf numFmtId="0" fontId="43" fillId="6" borderId="0" xfId="0" applyFont="1" applyFill="1" applyAlignment="1">
      <alignment horizontal="left" vertical="center" wrapText="1" indent="2"/>
    </xf>
    <xf numFmtId="0" fontId="43" fillId="6" borderId="0" xfId="3" applyFont="1" applyFill="1" applyAlignment="1">
      <alignment horizontal="left" vertical="center" indent="1"/>
    </xf>
    <xf numFmtId="0" fontId="22" fillId="0" borderId="0" xfId="0" applyFont="1"/>
    <xf numFmtId="0" fontId="27" fillId="6" borderId="0" xfId="0" applyFont="1" applyFill="1" applyAlignment="1">
      <alignment vertical="center"/>
    </xf>
    <xf numFmtId="0" fontId="23" fillId="6" borderId="0" xfId="0" applyFont="1" applyFill="1" applyAlignment="1">
      <alignment vertical="center" wrapText="1"/>
    </xf>
    <xf numFmtId="0" fontId="24" fillId="0" borderId="2" xfId="3" applyFont="1" applyBorder="1" applyAlignment="1">
      <alignment vertical="center"/>
    </xf>
  </cellXfs>
  <cellStyles count="7">
    <cellStyle name="Comma" xfId="1" builtinId="3"/>
    <cellStyle name="Explanatory Text" xfId="5" builtinId="53"/>
    <cellStyle name="Hyperlink" xfId="2" builtinId="8"/>
    <cellStyle name="Hyperlink 2" xfId="4" xr:uid="{00000000-0005-0000-0000-000002000000}"/>
    <cellStyle name="Normal" xfId="0" builtinId="0"/>
    <cellStyle name="Normal 2" xfId="3" xr:uid="{00000000-0005-0000-0000-000004000000}"/>
    <cellStyle name="Percent" xfId="6" builtinId="5"/>
  </cellStyles>
  <dxfs count="104">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font>
        <b/>
        <i val="0"/>
        <strike val="0"/>
        <condense val="0"/>
        <extend val="0"/>
        <outline val="0"/>
        <shadow val="0"/>
        <u val="none"/>
        <vertAlign val="baseline"/>
        <sz val="10.5"/>
        <color theme="1"/>
        <name val="Calibri"/>
        <family val="2"/>
        <scheme val="none"/>
      </font>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font>
        <b/>
        <i val="0"/>
        <strike val="0"/>
        <condense val="0"/>
        <extend val="0"/>
        <outline val="0"/>
        <shadow val="0"/>
        <u val="none"/>
        <vertAlign val="baseline"/>
        <sz val="10.5"/>
        <color theme="1"/>
        <name val="Calibri"/>
        <family val="2"/>
        <scheme val="none"/>
      </font>
      <alignment horizontal="general" vertical="bottom" textRotation="0" wrapText="0" indent="0" justifyLastLine="0" shrinkToFit="0" readingOrder="0"/>
    </dxf>
    <dxf>
      <numFmt numFmtId="0" formatCode="General"/>
    </dxf>
    <dxf>
      <numFmt numFmtId="30" formatCode="@"/>
    </dxf>
    <dxf>
      <numFmt numFmtId="30" formatCode="@"/>
    </dxf>
    <dxf>
      <font>
        <b/>
        <i val="0"/>
        <strike val="0"/>
        <condense val="0"/>
        <extend val="0"/>
        <outline val="0"/>
        <shadow val="0"/>
        <u val="none"/>
        <vertAlign val="baseline"/>
        <sz val="11"/>
        <color theme="1"/>
        <name val="Calibri"/>
        <family val="2"/>
        <scheme val="minor"/>
      </font>
      <numFmt numFmtId="30" formatCode="@"/>
      <alignment horizontal="left" vertical="bottom" textRotation="0" wrapText="0" indent="0" justifyLastLine="0" shrinkToFit="0" readingOrder="0"/>
    </dxf>
    <dxf>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fill>
        <patternFill patternType="none">
          <fgColor indexed="64"/>
          <bgColor auto="1"/>
        </patternFill>
      </fill>
    </dxf>
    <dxf>
      <fill>
        <patternFill patternType="none">
          <fgColor indexed="64"/>
          <bgColor auto="1"/>
        </patternFill>
      </fill>
    </dxf>
    <dxf>
      <fill>
        <patternFill patternType="none">
          <fgColor indexed="64"/>
          <bgColor auto="1"/>
        </patternFill>
      </fill>
    </dxf>
    <dxf>
      <border outline="0">
        <top style="thin">
          <color theme="4" tint="0.39997558519241921"/>
        </top>
      </border>
    </dxf>
    <dxf>
      <fill>
        <patternFill patternType="none">
          <fgColor indexed="64"/>
          <bgColor auto="1"/>
        </patternFill>
      </fill>
    </dxf>
    <dxf>
      <border outline="0">
        <bottom style="thin">
          <color theme="4" tint="0.39997558519241921"/>
        </bottom>
      </border>
    </dxf>
    <dxf>
      <font>
        <b/>
        <i val="0"/>
        <strike val="0"/>
        <condense val="0"/>
        <extend val="0"/>
        <outline val="0"/>
        <shadow val="0"/>
        <u val="none"/>
        <vertAlign val="baseline"/>
        <sz val="10.5"/>
        <color theme="0"/>
        <name val="Calibri"/>
        <family val="2"/>
        <scheme val="none"/>
      </font>
      <fill>
        <patternFill patternType="none">
          <fgColor indexed="64"/>
          <bgColor auto="1"/>
        </patternFill>
      </fill>
      <alignment horizontal="general" vertical="bottom" textRotation="0" wrapText="0" indent="0" justifyLastLine="0" shrinkToFit="0" readingOrder="0"/>
    </dxf>
    <dxf>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numFmt numFmtId="0" formatCode="General"/>
      <alignment textRotation="0" wrapText="0" indent="0" justifyLastLine="0" shrinkToFit="0" readingOrder="0"/>
    </dxf>
    <dxf>
      <numFmt numFmtId="0" formatCode="General"/>
      <alignment textRotation="0" wrapText="0" indent="0" justifyLastLine="0" shrinkToFit="0" readingOrder="0"/>
    </dxf>
    <dxf>
      <numFmt numFmtId="0" formatCode="General"/>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font>
        <b/>
        <i val="0"/>
        <strike val="0"/>
        <condense val="0"/>
        <extend val="0"/>
        <outline val="0"/>
        <shadow val="0"/>
        <u val="none"/>
        <vertAlign val="baseline"/>
        <sz val="10.5"/>
        <color theme="1"/>
        <name val="Calibri"/>
        <family val="2"/>
        <scheme val="none"/>
      </font>
      <alignment textRotation="0" wrapText="0" indent="0" justifyLastLine="0" shrinkToFit="0" readingOrder="0"/>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numFmt numFmtId="168" formatCode="_ * #,##0_ ;_ * \-#,##0_ ;_ * &quot;-&quot;??_ ;_ @_ "/>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dxf>
    <dxf>
      <font>
        <b val="0"/>
        <i val="0"/>
        <strike val="0"/>
        <condense val="0"/>
        <extend val="0"/>
        <outline val="0"/>
        <shadow val="0"/>
        <u val="none"/>
        <vertAlign val="baseline"/>
        <sz val="11"/>
        <color theme="1"/>
        <name val="Franklin Gothic Book"/>
        <family val="2"/>
        <scheme val="none"/>
      </font>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numFmt numFmtId="0" formatCode="General"/>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numFmt numFmtId="0" formatCode="General"/>
    </dxf>
    <dxf>
      <font>
        <strike val="0"/>
        <outline val="0"/>
        <shadow val="0"/>
        <vertAlign val="baseline"/>
        <sz val="11"/>
        <name val="Franklin Gothic Book"/>
        <family val="2"/>
        <scheme val="none"/>
      </font>
      <numFmt numFmtId="0" formatCode="General"/>
    </dxf>
    <dxf>
      <font>
        <strike val="0"/>
        <outline val="0"/>
        <shadow val="0"/>
        <vertAlign val="baseline"/>
        <sz val="11"/>
        <name val="Franklin Gothic Book"/>
        <family val="2"/>
        <scheme val="none"/>
      </font>
      <numFmt numFmtId="0" formatCode="General"/>
    </dxf>
    <dxf>
      <font>
        <strike val="0"/>
        <outline val="0"/>
        <shadow val="0"/>
        <vertAlign val="baseline"/>
        <sz val="11"/>
        <name val="Franklin Gothic Book"/>
        <family val="2"/>
        <scheme val="none"/>
      </font>
      <numFmt numFmtId="0" formatCode="General"/>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dxf>
    <dxf>
      <font>
        <i/>
        <strike val="0"/>
        <outline val="0"/>
        <shadow val="0"/>
        <u val="none"/>
        <vertAlign val="baseline"/>
        <sz val="11"/>
        <color theme="1"/>
        <name val="Franklin Gothic Book"/>
        <family val="2"/>
        <scheme val="none"/>
      </font>
    </dxf>
    <dxf>
      <font>
        <i/>
        <strike val="0"/>
        <outline val="0"/>
        <shadow val="0"/>
        <u val="none"/>
        <vertAlign val="baseline"/>
        <sz val="11"/>
        <color theme="1"/>
        <name val="Franklin Gothic Book"/>
        <family val="2"/>
        <scheme val="none"/>
      </font>
      <fill>
        <patternFill patternType="none">
          <fgColor indexed="64"/>
          <bgColor indexed="65"/>
        </patternFill>
      </fill>
      <alignment horizontal="left" vertical="center" textRotation="0" wrapText="0" indent="0" justifyLastLine="0" shrinkToFit="0" readingOrder="0"/>
    </dxf>
    <dxf>
      <font>
        <strike val="0"/>
        <outline val="0"/>
        <shadow val="0"/>
        <u val="none"/>
        <vertAlign val="baseline"/>
        <sz val="11"/>
        <color theme="1"/>
        <name val="Franklin Gothic Book"/>
        <family val="2"/>
        <scheme val="none"/>
      </font>
    </dxf>
    <dxf>
      <font>
        <strike val="0"/>
        <outline val="0"/>
        <shadow val="0"/>
        <u val="none"/>
        <vertAlign val="baseline"/>
        <sz val="11"/>
        <color theme="1"/>
        <name val="Franklin Gothic Book"/>
        <family val="2"/>
        <scheme val="none"/>
      </font>
    </dxf>
    <dxf>
      <font>
        <strike val="0"/>
        <outline val="0"/>
        <shadow val="0"/>
        <u val="none"/>
        <vertAlign val="baseline"/>
        <sz val="11"/>
        <color theme="1"/>
        <name val="Franklin Gothic Book"/>
        <family val="2"/>
        <scheme val="none"/>
      </font>
    </dxf>
    <dxf>
      <font>
        <b val="0"/>
        <i/>
        <strike val="0"/>
        <condense val="0"/>
        <extend val="0"/>
        <outline val="0"/>
        <shadow val="0"/>
        <u val="none"/>
        <vertAlign val="baseline"/>
        <sz val="11"/>
        <color theme="1"/>
        <name val="Franklin Gothic Book"/>
        <family val="2"/>
        <scheme val="none"/>
      </font>
      <fill>
        <patternFill patternType="none">
          <fgColor indexed="64"/>
          <bgColor indexed="65"/>
        </patternFill>
      </fill>
      <alignment horizontal="left" vertical="center" textRotation="0" wrapText="0" indent="0" justifyLastLine="0" shrinkToFit="0" readingOrder="0"/>
    </dxf>
    <dxf>
      <font>
        <strike val="0"/>
        <outline val="0"/>
        <shadow val="0"/>
        <u val="none"/>
        <vertAlign val="baseline"/>
        <sz val="11"/>
        <color theme="1"/>
        <name val="Franklin Gothic Book"/>
        <family val="2"/>
        <scheme val="none"/>
      </font>
    </dxf>
    <dxf>
      <font>
        <strike val="0"/>
        <outline val="0"/>
        <shadow val="0"/>
        <u val="none"/>
        <vertAlign val="baseline"/>
        <sz val="11"/>
        <color theme="1"/>
        <name val="Franklin Gothic Book"/>
        <family val="2"/>
        <scheme val="none"/>
      </font>
    </dxf>
    <dxf>
      <font>
        <strike val="0"/>
        <outline val="0"/>
        <shadow val="0"/>
        <vertAlign val="baseline"/>
        <sz val="11"/>
        <name val="Franklin Gothic Book"/>
        <family val="2"/>
        <scheme val="none"/>
      </font>
    </dxf>
    <dxf>
      <border outline="0">
        <top style="medium">
          <color indexed="64"/>
        </top>
      </border>
    </dxf>
    <dxf>
      <font>
        <strike val="0"/>
        <outline val="0"/>
        <shadow val="0"/>
        <vertAlign val="baseline"/>
        <sz val="11"/>
        <name val="Franklin Gothic Book"/>
        <family val="2"/>
        <scheme val="none"/>
      </font>
    </dxf>
    <dxf>
      <font>
        <b val="0"/>
        <i val="0"/>
        <strike val="0"/>
        <condense val="0"/>
        <extend val="0"/>
        <outline val="0"/>
        <shadow val="0"/>
        <u val="none"/>
        <vertAlign val="baseline"/>
        <sz val="11"/>
        <color theme="1"/>
        <name val="Franklin Gothic Book"/>
        <family val="2"/>
        <scheme val="none"/>
      </font>
      <fill>
        <patternFill patternType="none">
          <fgColor indexed="64"/>
          <bgColor indexed="65"/>
        </patternFill>
      </fill>
      <alignment horizontal="left" vertical="center" textRotation="0" wrapText="0" indent="0" justifyLastLine="0" shrinkToFit="0" readingOrder="0"/>
    </dxf>
    <dxf>
      <font>
        <b val="0"/>
        <i/>
        <strike val="0"/>
        <condense val="0"/>
        <extend val="0"/>
        <outline val="0"/>
        <shadow val="0"/>
        <u val="none"/>
        <vertAlign val="baseline"/>
        <sz val="11"/>
        <color theme="1"/>
        <name val="Franklin Gothic Book"/>
        <family val="2"/>
        <scheme val="none"/>
      </font>
      <fill>
        <patternFill patternType="none">
          <fgColor indexed="64"/>
          <bgColor indexed="65"/>
        </patternFill>
      </fill>
      <alignment horizontal="left" vertical="center" textRotation="0" wrapText="0" indent="0" justifyLastLine="0" shrinkToFit="0" readingOrder="0"/>
    </dxf>
    <dxf>
      <font>
        <strike val="0"/>
        <outline val="0"/>
        <shadow val="0"/>
        <vertAlign val="baseline"/>
        <sz val="11"/>
        <name val="Franklin Gothic Book"/>
        <family val="2"/>
        <scheme val="none"/>
      </font>
    </dxf>
    <dxf>
      <font>
        <b val="0"/>
        <i/>
        <strike val="0"/>
        <condense val="0"/>
        <extend val="0"/>
        <outline val="0"/>
        <shadow val="0"/>
        <u val="none"/>
        <vertAlign val="baseline"/>
        <sz val="11"/>
        <color theme="1"/>
        <name val="Franklin Gothic Book"/>
        <family val="2"/>
        <scheme val="none"/>
      </font>
      <fill>
        <patternFill patternType="none">
          <fgColor indexed="64"/>
          <bgColor indexed="65"/>
        </patternFill>
      </fill>
      <alignment horizontal="left" vertical="center" textRotation="0" wrapText="0" indent="0" justifyLastLine="0" shrinkToFit="0" readingOrder="0"/>
    </dxf>
    <dxf>
      <font>
        <strike val="0"/>
        <outline val="0"/>
        <shadow val="0"/>
        <vertAlign val="baseline"/>
        <sz val="11"/>
        <name val="Franklin Gothic Book"/>
        <family val="2"/>
        <scheme val="none"/>
      </font>
      <fill>
        <patternFill patternType="none">
          <fgColor indexed="64"/>
          <bgColor auto="1"/>
        </patternFill>
      </fill>
    </dxf>
    <dxf>
      <border outline="0">
        <top style="medium">
          <color indexed="64"/>
        </top>
      </border>
    </dxf>
    <dxf>
      <font>
        <strike val="0"/>
        <outline val="0"/>
        <shadow val="0"/>
        <vertAlign val="baseline"/>
        <sz val="11"/>
        <name val="Franklin Gothic Book"/>
        <family val="2"/>
        <scheme val="none"/>
      </font>
    </dxf>
    <dxf>
      <font>
        <b val="0"/>
        <i val="0"/>
        <strike val="0"/>
        <condense val="0"/>
        <extend val="0"/>
        <outline val="0"/>
        <shadow val="0"/>
        <u val="none"/>
        <vertAlign val="baseline"/>
        <sz val="11"/>
        <color theme="1"/>
        <name val="Franklin Gothic Book"/>
        <family val="2"/>
        <scheme val="none"/>
      </font>
      <fill>
        <patternFill patternType="none">
          <fgColor indexed="64"/>
          <bgColor indexed="65"/>
        </patternFill>
      </fill>
      <alignment horizontal="left" vertical="center" textRotation="0" wrapText="0" indent="0" justifyLastLine="0" shrinkToFit="0" readingOrder="0"/>
    </dxf>
    <dxf>
      <font>
        <b val="0"/>
        <i/>
        <strike val="0"/>
        <condense val="0"/>
        <extend val="0"/>
        <outline val="0"/>
        <shadow val="0"/>
        <u val="none"/>
        <vertAlign val="baseline"/>
        <sz val="11"/>
        <color theme="1"/>
        <name val="Franklin Gothic Book"/>
        <family val="2"/>
        <scheme val="none"/>
      </font>
      <fill>
        <patternFill patternType="none">
          <fgColor indexed="64"/>
          <bgColor auto="1"/>
        </patternFill>
      </fill>
      <alignment horizontal="left" vertical="center" textRotation="0" wrapText="0" indent="0" justifyLastLine="0" shrinkToFit="0" readingOrder="0"/>
    </dxf>
    <dxf>
      <font>
        <b val="0"/>
        <i/>
        <strike val="0"/>
        <condense val="0"/>
        <extend val="0"/>
        <outline val="0"/>
        <shadow val="0"/>
        <u val="none"/>
        <vertAlign val="baseline"/>
        <sz val="11"/>
        <color theme="1"/>
        <name val="Franklin Gothic Book"/>
        <family val="2"/>
        <scheme val="none"/>
      </font>
      <numFmt numFmtId="168" formatCode="_ * #,##0_ ;_ * \-#,##0_ ;_ * &quot;-&quot;??_ ;_ @_ "/>
      <fill>
        <patternFill patternType="none">
          <fgColor indexed="64"/>
          <bgColor auto="1"/>
        </patternFill>
      </fill>
      <alignment horizontal="left" vertical="center" textRotation="0" wrapText="0" indent="0" justifyLastLine="0" shrinkToFit="0" readingOrder="0"/>
    </dxf>
    <dxf>
      <font>
        <b val="0"/>
        <i/>
        <strike val="0"/>
        <condense val="0"/>
        <extend val="0"/>
        <outline val="0"/>
        <shadow val="0"/>
        <u val="none"/>
        <vertAlign val="baseline"/>
        <sz val="11"/>
        <color theme="1"/>
        <name val="Franklin Gothic Book"/>
        <family val="2"/>
        <scheme val="none"/>
      </font>
      <numFmt numFmtId="168" formatCode="_ * #,##0_ ;_ * \-#,##0_ ;_ * &quot;-&quot;??_ ;_ @_ "/>
      <fill>
        <patternFill patternType="none">
          <fgColor indexed="64"/>
          <bgColor auto="1"/>
        </patternFill>
      </fill>
      <alignment horizontal="left" vertical="center" textRotation="0" wrapText="0" indent="0" justifyLastLine="0" shrinkToFit="0" readingOrder="0"/>
    </dxf>
    <dxf>
      <font>
        <b val="0"/>
        <i/>
        <strike val="0"/>
        <condense val="0"/>
        <extend val="0"/>
        <outline val="0"/>
        <shadow val="0"/>
        <u val="none"/>
        <vertAlign val="baseline"/>
        <sz val="11"/>
        <color theme="1"/>
        <name val="Franklin Gothic Book"/>
        <family val="2"/>
        <scheme val="none"/>
      </font>
      <fill>
        <patternFill patternType="none">
          <fgColor indexed="64"/>
          <bgColor auto="1"/>
        </patternFill>
      </fill>
      <alignment horizontal="left" vertical="center" textRotation="0" wrapText="0" indent="0" justifyLastLine="0" shrinkToFit="0" readingOrder="0"/>
    </dxf>
    <dxf>
      <font>
        <b val="0"/>
        <i/>
        <strike val="0"/>
        <condense val="0"/>
        <extend val="0"/>
        <outline val="0"/>
        <shadow val="0"/>
        <u val="none"/>
        <vertAlign val="baseline"/>
        <sz val="11"/>
        <color theme="1"/>
        <name val="Franklin Gothic Book"/>
        <family val="2"/>
        <scheme val="none"/>
      </font>
      <fill>
        <patternFill patternType="none">
          <fgColor indexed="64"/>
          <bgColor indexed="65"/>
        </patternFill>
      </fill>
      <alignment horizontal="left" vertical="center" textRotation="0" wrapText="0" indent="0" justifyLastLine="0" shrinkToFit="0" readingOrder="0"/>
    </dxf>
    <dxf>
      <font>
        <strike val="0"/>
        <outline val="0"/>
        <shadow val="0"/>
        <vertAlign val="baseline"/>
        <sz val="11"/>
        <name val="Franklin Gothic Book"/>
        <family val="2"/>
        <scheme val="none"/>
      </font>
    </dxf>
    <dxf>
      <font>
        <b val="0"/>
        <i/>
        <strike val="0"/>
        <condense val="0"/>
        <extend val="0"/>
        <outline val="0"/>
        <shadow val="0"/>
        <u val="none"/>
        <vertAlign val="baseline"/>
        <sz val="11"/>
        <color theme="1"/>
        <name val="Franklin Gothic Book"/>
        <family val="2"/>
        <scheme val="none"/>
      </font>
      <fill>
        <patternFill patternType="none">
          <fgColor indexed="64"/>
          <bgColor indexed="65"/>
        </patternFill>
      </fill>
      <alignment horizontal="left" vertical="center" textRotation="0" wrapText="0" indent="0" justifyLastLine="0" shrinkToFit="0" readingOrder="0"/>
    </dxf>
    <dxf>
      <font>
        <i/>
        <strike val="0"/>
        <outline val="0"/>
        <shadow val="0"/>
        <vertAlign val="baseline"/>
        <sz val="11"/>
        <name val="Franklin Gothic Book"/>
        <family val="2"/>
        <scheme val="none"/>
      </font>
      <alignment horizontal="left" vertical="center" textRotation="0" wrapText="0" indent="0" justifyLastLine="0" shrinkToFit="0" readingOrder="0"/>
    </dxf>
    <dxf>
      <border outline="0">
        <top style="medium">
          <color indexed="64"/>
        </top>
      </border>
    </dxf>
    <dxf>
      <font>
        <strike val="0"/>
        <outline val="0"/>
        <shadow val="0"/>
        <vertAlign val="baseline"/>
        <sz val="11"/>
        <name val="Franklin Gothic Book"/>
        <family val="2"/>
        <scheme val="none"/>
      </font>
    </dxf>
    <dxf>
      <font>
        <b val="0"/>
        <i val="0"/>
        <strike val="0"/>
        <condense val="0"/>
        <extend val="0"/>
        <outline val="0"/>
        <shadow val="0"/>
        <u val="none"/>
        <vertAlign val="baseline"/>
        <sz val="11"/>
        <color theme="1"/>
        <name val="Franklin Gothic Book"/>
        <family val="2"/>
        <scheme val="none"/>
      </font>
      <fill>
        <patternFill patternType="none">
          <fgColor indexed="64"/>
          <bgColor indexed="65"/>
        </patternFill>
      </fill>
      <alignment horizontal="left" vertical="center" textRotation="0" wrapText="0" indent="0" justifyLastLine="0" shrinkToFit="0" readingOrder="0"/>
    </dxf>
    <dxf>
      <border>
        <bottom style="thin">
          <color rgb="FF188FBB"/>
        </bottom>
      </border>
    </dxf>
    <dxf>
      <fill>
        <patternFill patternType="solid">
          <bgColor theme="2"/>
        </patternFill>
      </fill>
      <border>
        <bottom style="thin">
          <color rgb="FF188FBB"/>
        </bottom>
      </border>
    </dxf>
    <dxf>
      <font>
        <b/>
        <i val="0"/>
        <color theme="0"/>
      </font>
      <fill>
        <patternFill>
          <bgColor rgb="FF165B89"/>
        </patternFill>
      </fill>
      <border>
        <top style="thick">
          <color auto="1"/>
        </top>
        <bottom style="medium">
          <color rgb="FF188FBB"/>
        </bottom>
      </border>
    </dxf>
  </dxfs>
  <tableStyles count="1" defaultTableStyle="EITI Table" defaultPivotStyle="PivotStyleLight16">
    <tableStyle name="EITI Table" pivot="0" count="3" xr9:uid="{75225649-1FD3-452E-B344-3C5F7BA5401C}">
      <tableStyleElement type="headerRow" dxfId="103"/>
      <tableStyleElement type="firstRowStripe" dxfId="102"/>
      <tableStyleElement type="secondRowStripe" dxfId="101"/>
    </tableStyle>
  </tableStyles>
  <colors>
    <mruColors>
      <color rgb="FFF6A70A"/>
      <color rgb="FF1BC2EE"/>
      <color rgb="FF165B89"/>
      <color rgb="FF188FBB"/>
      <color rgb="FF7F7F7F"/>
      <color rgb="FF132856"/>
      <color rgb="FFD9D9D9"/>
      <color rgb="FFEBCB9F"/>
      <color rgb="FF0076A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connections" Target="connections.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1732869</xdr:colOff>
      <xdr:row>5</xdr:row>
      <xdr:rowOff>35615</xdr:rowOff>
    </xdr:to>
    <xdr:pic>
      <xdr:nvPicPr>
        <xdr:cNvPr id="6" name="Picture 5" descr="https://eiti.org/sites/default/files/styles/img-narrow/public/inline/logo_gradient_-_under.png?itok=F8fw0Tyz">
          <a:extLst>
            <a:ext uri="{FF2B5EF4-FFF2-40B4-BE49-F238E27FC236}">
              <a16:creationId xmlns:a16="http://schemas.microsoft.com/office/drawing/2014/main" id="{F7B489AC-8E83-4E0B-9F05-EB553D681E25}"/>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7248" t="7983" b="5883"/>
        <a:stretch/>
      </xdr:blipFill>
      <xdr:spPr bwMode="auto">
        <a:xfrm>
          <a:off x="268432" y="0"/>
          <a:ext cx="1736679" cy="103043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6</xdr:row>
      <xdr:rowOff>0</xdr:rowOff>
    </xdr:from>
    <xdr:to>
      <xdr:col>7</xdr:col>
      <xdr:colOff>0</xdr:colOff>
      <xdr:row>7</xdr:row>
      <xdr:rowOff>568</xdr:rowOff>
    </xdr:to>
    <xdr:grpSp>
      <xdr:nvGrpSpPr>
        <xdr:cNvPr id="7" name="Group 6">
          <a:extLst>
            <a:ext uri="{FF2B5EF4-FFF2-40B4-BE49-F238E27FC236}">
              <a16:creationId xmlns:a16="http://schemas.microsoft.com/office/drawing/2014/main" id="{00862D7A-877F-4045-A40E-ABDEDE7DC440}"/>
            </a:ext>
          </a:extLst>
        </xdr:cNvPr>
        <xdr:cNvGrpSpPr>
          <a:grpSpLocks/>
        </xdr:cNvGrpSpPr>
      </xdr:nvGrpSpPr>
      <xdr:grpSpPr bwMode="auto">
        <a:xfrm>
          <a:off x="277091" y="1025236"/>
          <a:ext cx="12967854" cy="49059"/>
          <a:chOff x="1134" y="1904"/>
          <a:chExt cx="9546" cy="181"/>
        </a:xfrm>
      </xdr:grpSpPr>
      <xdr:sp macro="" textlink="">
        <xdr:nvSpPr>
          <xdr:cNvPr id="9" name="Rectangle 8">
            <a:extLst>
              <a:ext uri="{FF2B5EF4-FFF2-40B4-BE49-F238E27FC236}">
                <a16:creationId xmlns:a16="http://schemas.microsoft.com/office/drawing/2014/main" id="{421D5D26-9911-42D7-A63E-B9CE44EB1CBE}"/>
              </a:ext>
            </a:extLst>
          </xdr:cNvPr>
          <xdr:cNvSpPr>
            <a:spLocks/>
          </xdr:cNvSpPr>
        </xdr:nvSpPr>
        <xdr:spPr bwMode="auto">
          <a:xfrm>
            <a:off x="1134" y="1904"/>
            <a:ext cx="321" cy="181"/>
          </a:xfrm>
          <a:prstGeom prst="rect">
            <a:avLst/>
          </a:prstGeom>
          <a:solidFill>
            <a:srgbClr val="31AED6"/>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sp macro="" textlink="">
        <xdr:nvSpPr>
          <xdr:cNvPr id="10" name="Rectangle 9">
            <a:extLst>
              <a:ext uri="{FF2B5EF4-FFF2-40B4-BE49-F238E27FC236}">
                <a16:creationId xmlns:a16="http://schemas.microsoft.com/office/drawing/2014/main" id="{FD1D18A4-0DE9-451E-A0CB-3D15F9159B80}"/>
              </a:ext>
            </a:extLst>
          </xdr:cNvPr>
          <xdr:cNvSpPr>
            <a:spLocks/>
          </xdr:cNvSpPr>
        </xdr:nvSpPr>
        <xdr:spPr bwMode="auto">
          <a:xfrm>
            <a:off x="1564" y="1904"/>
            <a:ext cx="121" cy="181"/>
          </a:xfrm>
          <a:prstGeom prst="rect">
            <a:avLst/>
          </a:prstGeom>
          <a:solidFill>
            <a:srgbClr val="31AED6"/>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sp macro="" textlink="">
        <xdr:nvSpPr>
          <xdr:cNvPr id="14" name="Rectangle 13">
            <a:extLst>
              <a:ext uri="{FF2B5EF4-FFF2-40B4-BE49-F238E27FC236}">
                <a16:creationId xmlns:a16="http://schemas.microsoft.com/office/drawing/2014/main" id="{CBA0876A-765E-4DEE-AF84-376EACB07086}"/>
              </a:ext>
            </a:extLst>
          </xdr:cNvPr>
          <xdr:cNvSpPr>
            <a:spLocks/>
          </xdr:cNvSpPr>
        </xdr:nvSpPr>
        <xdr:spPr bwMode="auto">
          <a:xfrm>
            <a:off x="1682" y="1904"/>
            <a:ext cx="213" cy="181"/>
          </a:xfrm>
          <a:prstGeom prst="rect">
            <a:avLst/>
          </a:prstGeom>
          <a:solidFill>
            <a:srgbClr val="184065"/>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sp macro="" textlink="">
        <xdr:nvSpPr>
          <xdr:cNvPr id="8" name="Rectangle 7">
            <a:extLst>
              <a:ext uri="{FF2B5EF4-FFF2-40B4-BE49-F238E27FC236}">
                <a16:creationId xmlns:a16="http://schemas.microsoft.com/office/drawing/2014/main" id="{7EA1CF7C-4BAD-44D8-98E5-07130321E6E1}"/>
              </a:ext>
            </a:extLst>
          </xdr:cNvPr>
          <xdr:cNvSpPr>
            <a:spLocks/>
          </xdr:cNvSpPr>
        </xdr:nvSpPr>
        <xdr:spPr bwMode="auto">
          <a:xfrm>
            <a:off x="1449" y="1904"/>
            <a:ext cx="121" cy="181"/>
          </a:xfrm>
          <a:prstGeom prst="rect">
            <a:avLst/>
          </a:prstGeom>
          <a:solidFill>
            <a:srgbClr val="184065"/>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sp macro="" textlink="">
        <xdr:nvSpPr>
          <xdr:cNvPr id="15" name="Rectangle 14">
            <a:extLst>
              <a:ext uri="{FF2B5EF4-FFF2-40B4-BE49-F238E27FC236}">
                <a16:creationId xmlns:a16="http://schemas.microsoft.com/office/drawing/2014/main" id="{AC9E5FCF-70A8-4D37-91CC-97936C08C4A1}"/>
              </a:ext>
            </a:extLst>
          </xdr:cNvPr>
          <xdr:cNvSpPr>
            <a:spLocks/>
          </xdr:cNvSpPr>
        </xdr:nvSpPr>
        <xdr:spPr bwMode="auto">
          <a:xfrm>
            <a:off x="2006" y="1904"/>
            <a:ext cx="220" cy="181"/>
          </a:xfrm>
          <a:prstGeom prst="rect">
            <a:avLst/>
          </a:prstGeom>
          <a:solidFill>
            <a:srgbClr val="184065"/>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sp macro="" textlink="">
        <xdr:nvSpPr>
          <xdr:cNvPr id="16" name="Rectangle 15">
            <a:extLst>
              <a:ext uri="{FF2B5EF4-FFF2-40B4-BE49-F238E27FC236}">
                <a16:creationId xmlns:a16="http://schemas.microsoft.com/office/drawing/2014/main" id="{9540E414-A9AD-40D2-AF5D-E1F917A542E4}"/>
              </a:ext>
            </a:extLst>
          </xdr:cNvPr>
          <xdr:cNvSpPr>
            <a:spLocks/>
          </xdr:cNvSpPr>
        </xdr:nvSpPr>
        <xdr:spPr bwMode="auto">
          <a:xfrm>
            <a:off x="1797" y="1904"/>
            <a:ext cx="310" cy="181"/>
          </a:xfrm>
          <a:prstGeom prst="rect">
            <a:avLst/>
          </a:prstGeom>
          <a:solidFill>
            <a:srgbClr val="31AED6"/>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sp macro="" textlink="">
        <xdr:nvSpPr>
          <xdr:cNvPr id="17" name="Rectangle 16">
            <a:extLst>
              <a:ext uri="{FF2B5EF4-FFF2-40B4-BE49-F238E27FC236}">
                <a16:creationId xmlns:a16="http://schemas.microsoft.com/office/drawing/2014/main" id="{5631DA6C-ED1C-41EA-8559-E220AD1F5749}"/>
              </a:ext>
            </a:extLst>
          </xdr:cNvPr>
          <xdr:cNvSpPr>
            <a:spLocks/>
          </xdr:cNvSpPr>
        </xdr:nvSpPr>
        <xdr:spPr bwMode="auto">
          <a:xfrm>
            <a:off x="2331" y="1904"/>
            <a:ext cx="8349" cy="181"/>
          </a:xfrm>
          <a:prstGeom prst="rect">
            <a:avLst/>
          </a:prstGeom>
          <a:solidFill>
            <a:srgbClr val="184065"/>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sp macro="" textlink="">
        <xdr:nvSpPr>
          <xdr:cNvPr id="18" name="Rectangle 17">
            <a:extLst>
              <a:ext uri="{FF2B5EF4-FFF2-40B4-BE49-F238E27FC236}">
                <a16:creationId xmlns:a16="http://schemas.microsoft.com/office/drawing/2014/main" id="{2129CC27-BDBB-4D45-BD8F-81849F15CB12}"/>
              </a:ext>
            </a:extLst>
          </xdr:cNvPr>
          <xdr:cNvSpPr>
            <a:spLocks/>
          </xdr:cNvSpPr>
        </xdr:nvSpPr>
        <xdr:spPr bwMode="auto">
          <a:xfrm>
            <a:off x="2226" y="1909"/>
            <a:ext cx="108" cy="176"/>
          </a:xfrm>
          <a:prstGeom prst="rect">
            <a:avLst/>
          </a:prstGeom>
          <a:solidFill>
            <a:srgbClr val="31AED6"/>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4</xdr:row>
      <xdr:rowOff>180974</xdr:rowOff>
    </xdr:from>
    <xdr:to>
      <xdr:col>14</xdr:col>
      <xdr:colOff>0</xdr:colOff>
      <xdr:row>6</xdr:row>
      <xdr:rowOff>0</xdr:rowOff>
    </xdr:to>
    <xdr:grpSp>
      <xdr:nvGrpSpPr>
        <xdr:cNvPr id="5" name="Group 4">
          <a:extLst>
            <a:ext uri="{FF2B5EF4-FFF2-40B4-BE49-F238E27FC236}">
              <a16:creationId xmlns:a16="http://schemas.microsoft.com/office/drawing/2014/main" id="{9B73E1E8-14D5-4032-BFBF-2C0E51B7CF8D}"/>
            </a:ext>
          </a:extLst>
        </xdr:cNvPr>
        <xdr:cNvGrpSpPr>
          <a:grpSpLocks/>
        </xdr:cNvGrpSpPr>
      </xdr:nvGrpSpPr>
      <xdr:grpSpPr bwMode="auto">
        <a:xfrm>
          <a:off x="194733" y="0"/>
          <a:ext cx="18177934" cy="0"/>
          <a:chOff x="1133" y="1230"/>
          <a:chExt cx="8460" cy="208"/>
        </a:xfrm>
      </xdr:grpSpPr>
      <xdr:sp macro="" textlink="">
        <xdr:nvSpPr>
          <xdr:cNvPr id="6" name="Rektangel 2">
            <a:extLst>
              <a:ext uri="{FF2B5EF4-FFF2-40B4-BE49-F238E27FC236}">
                <a16:creationId xmlns:a16="http://schemas.microsoft.com/office/drawing/2014/main" id="{98E8F3D6-7500-4A83-ADB1-5A3338A665E8}"/>
              </a:ext>
            </a:extLst>
          </xdr:cNvPr>
          <xdr:cNvSpPr>
            <a:spLocks noChangeArrowheads="1"/>
          </xdr:cNvSpPr>
        </xdr:nvSpPr>
        <xdr:spPr bwMode="auto">
          <a:xfrm>
            <a:off x="1133" y="1230"/>
            <a:ext cx="8460" cy="208"/>
          </a:xfrm>
          <a:prstGeom prst="rect">
            <a:avLst/>
          </a:prstGeom>
          <a:solidFill>
            <a:srgbClr val="0076AF"/>
          </a:solidFill>
          <a:ln>
            <a:noFill/>
          </a:ln>
          <a:extLst>
            <a:ext uri="{91240B29-F687-4f45-9708-019B960494DF}"/>
          </a:extLst>
        </xdr:spPr>
        <xdr:txBody>
          <a:bodyPr rot="0" vert="horz" wrap="square" lIns="91440" tIns="45720" rIns="91440" bIns="45720" anchor="ctr" anchorCtr="0" upright="1">
            <a:noAutofit/>
          </a:bodyPr>
          <a:lstStyle/>
          <a:p>
            <a:endParaRPr lang="en-GB"/>
          </a:p>
        </xdr:txBody>
      </xdr:sp>
      <xdr:sp macro="" textlink="">
        <xdr:nvSpPr>
          <xdr:cNvPr id="7" name="Rektangel 3">
            <a:extLst>
              <a:ext uri="{FF2B5EF4-FFF2-40B4-BE49-F238E27FC236}">
                <a16:creationId xmlns:a16="http://schemas.microsoft.com/office/drawing/2014/main" id="{49F7436F-6E45-494D-87AF-7C61A413D25E}"/>
              </a:ext>
            </a:extLst>
          </xdr:cNvPr>
          <xdr:cNvSpPr>
            <a:spLocks noChangeArrowheads="1"/>
          </xdr:cNvSpPr>
        </xdr:nvSpPr>
        <xdr:spPr bwMode="auto">
          <a:xfrm>
            <a:off x="2298" y="1230"/>
            <a:ext cx="750" cy="208"/>
          </a:xfrm>
          <a:prstGeom prst="rect">
            <a:avLst/>
          </a:prstGeom>
          <a:solidFill>
            <a:srgbClr val="56ADD6"/>
          </a:solidFill>
          <a:ln>
            <a:noFill/>
          </a:ln>
          <a:extLst>
            <a:ext uri="{91240B29-F687-4f45-9708-019B960494DF}"/>
          </a:extLst>
        </xdr:spPr>
        <xdr:txBody>
          <a:bodyPr rot="0" vert="horz" wrap="square" lIns="91440" tIns="45720" rIns="91440" bIns="45720" anchor="ctr" anchorCtr="0" upright="1">
            <a:noAutofit/>
          </a:bodyPr>
          <a:lstStyle/>
          <a:p>
            <a:endParaRPr lang="en-GB"/>
          </a:p>
        </xdr:txBody>
      </xdr:sp>
    </xdr:grpSp>
    <xdr:clientData/>
  </xdr:twoCellAnchor>
  <xdr:twoCellAnchor editAs="oneCell">
    <xdr:from>
      <xdr:col>12</xdr:col>
      <xdr:colOff>8965</xdr:colOff>
      <xdr:row>28</xdr:row>
      <xdr:rowOff>212910</xdr:rowOff>
    </xdr:from>
    <xdr:to>
      <xdr:col>14</xdr:col>
      <xdr:colOff>0</xdr:colOff>
      <xdr:row>70</xdr:row>
      <xdr:rowOff>84024</xdr:rowOff>
    </xdr:to>
    <xdr:pic>
      <xdr:nvPicPr>
        <xdr:cNvPr id="13" name="Picture 12">
          <a:extLst>
            <a:ext uri="{FF2B5EF4-FFF2-40B4-BE49-F238E27FC236}">
              <a16:creationId xmlns:a16="http://schemas.microsoft.com/office/drawing/2014/main" id="{EF5AD3F8-19EE-403C-8653-CF7C887B43C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377083" y="5569322"/>
          <a:ext cx="6187888" cy="877420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0</xdr:colOff>
      <xdr:row>3</xdr:row>
      <xdr:rowOff>0</xdr:rowOff>
    </xdr:from>
    <xdr:to>
      <xdr:col>7</xdr:col>
      <xdr:colOff>304800</xdr:colOff>
      <xdr:row>4</xdr:row>
      <xdr:rowOff>120650</xdr:rowOff>
    </xdr:to>
    <xdr:sp macro="" textlink="">
      <xdr:nvSpPr>
        <xdr:cNvPr id="8452" name="AutoShape 260">
          <a:extLst>
            <a:ext uri="{FF2B5EF4-FFF2-40B4-BE49-F238E27FC236}">
              <a16:creationId xmlns:a16="http://schemas.microsoft.com/office/drawing/2014/main" id="{496B0B5C-016C-4A77-A957-2A75F9D06302}"/>
            </a:ext>
          </a:extLst>
        </xdr:cNvPr>
        <xdr:cNvSpPr>
          <a:spLocks noChangeAspect="1" noChangeArrowheads="1"/>
        </xdr:cNvSpPr>
      </xdr:nvSpPr>
      <xdr:spPr bwMode="auto">
        <a:xfrm>
          <a:off x="11982450" y="542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5</xdr:row>
      <xdr:rowOff>0</xdr:rowOff>
    </xdr:from>
    <xdr:to>
      <xdr:col>7</xdr:col>
      <xdr:colOff>304800</xdr:colOff>
      <xdr:row>6</xdr:row>
      <xdr:rowOff>120650</xdr:rowOff>
    </xdr:to>
    <xdr:sp macro="" textlink="">
      <xdr:nvSpPr>
        <xdr:cNvPr id="8453" name="AutoShape 261">
          <a:extLst>
            <a:ext uri="{FF2B5EF4-FFF2-40B4-BE49-F238E27FC236}">
              <a16:creationId xmlns:a16="http://schemas.microsoft.com/office/drawing/2014/main" id="{64794F00-83CB-41CC-92ED-418896BD69DA}"/>
            </a:ext>
          </a:extLst>
        </xdr:cNvPr>
        <xdr:cNvSpPr>
          <a:spLocks noChangeAspect="1" noChangeArrowheads="1"/>
        </xdr:cNvSpPr>
      </xdr:nvSpPr>
      <xdr:spPr bwMode="auto">
        <a:xfrm>
          <a:off x="11982450" y="904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10</xdr:row>
      <xdr:rowOff>0</xdr:rowOff>
    </xdr:from>
    <xdr:to>
      <xdr:col>7</xdr:col>
      <xdr:colOff>304800</xdr:colOff>
      <xdr:row>11</xdr:row>
      <xdr:rowOff>120650</xdr:rowOff>
    </xdr:to>
    <xdr:sp macro="" textlink="">
      <xdr:nvSpPr>
        <xdr:cNvPr id="8454" name="AutoShape 262">
          <a:extLst>
            <a:ext uri="{FF2B5EF4-FFF2-40B4-BE49-F238E27FC236}">
              <a16:creationId xmlns:a16="http://schemas.microsoft.com/office/drawing/2014/main" id="{B292C71B-1E9D-403B-A372-5853D485832E}"/>
            </a:ext>
          </a:extLst>
        </xdr:cNvPr>
        <xdr:cNvSpPr>
          <a:spLocks noChangeAspect="1" noChangeArrowheads="1"/>
        </xdr:cNvSpPr>
      </xdr:nvSpPr>
      <xdr:spPr bwMode="auto">
        <a:xfrm>
          <a:off x="11982450" y="1809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11</xdr:row>
      <xdr:rowOff>0</xdr:rowOff>
    </xdr:from>
    <xdr:to>
      <xdr:col>7</xdr:col>
      <xdr:colOff>304800</xdr:colOff>
      <xdr:row>12</xdr:row>
      <xdr:rowOff>120650</xdr:rowOff>
    </xdr:to>
    <xdr:sp macro="" textlink="">
      <xdr:nvSpPr>
        <xdr:cNvPr id="8455" name="AutoShape 263">
          <a:extLst>
            <a:ext uri="{FF2B5EF4-FFF2-40B4-BE49-F238E27FC236}">
              <a16:creationId xmlns:a16="http://schemas.microsoft.com/office/drawing/2014/main" id="{289AA93A-9991-48A0-A373-A229F378FECB}"/>
            </a:ext>
          </a:extLst>
        </xdr:cNvPr>
        <xdr:cNvSpPr>
          <a:spLocks noChangeAspect="1" noChangeArrowheads="1"/>
        </xdr:cNvSpPr>
      </xdr:nvSpPr>
      <xdr:spPr bwMode="auto">
        <a:xfrm>
          <a:off x="11982450"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14</xdr:row>
      <xdr:rowOff>0</xdr:rowOff>
    </xdr:from>
    <xdr:to>
      <xdr:col>7</xdr:col>
      <xdr:colOff>304800</xdr:colOff>
      <xdr:row>15</xdr:row>
      <xdr:rowOff>120650</xdr:rowOff>
    </xdr:to>
    <xdr:sp macro="" textlink="">
      <xdr:nvSpPr>
        <xdr:cNvPr id="8456" name="AutoShape 264">
          <a:extLst>
            <a:ext uri="{FF2B5EF4-FFF2-40B4-BE49-F238E27FC236}">
              <a16:creationId xmlns:a16="http://schemas.microsoft.com/office/drawing/2014/main" id="{EAF65064-8F02-4FA7-A7B5-0C44FF177183}"/>
            </a:ext>
          </a:extLst>
        </xdr:cNvPr>
        <xdr:cNvSpPr>
          <a:spLocks noChangeAspect="1" noChangeArrowheads="1"/>
        </xdr:cNvSpPr>
      </xdr:nvSpPr>
      <xdr:spPr bwMode="auto">
        <a:xfrm>
          <a:off x="11982450" y="2533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32</xdr:row>
      <xdr:rowOff>0</xdr:rowOff>
    </xdr:from>
    <xdr:to>
      <xdr:col>7</xdr:col>
      <xdr:colOff>304800</xdr:colOff>
      <xdr:row>33</xdr:row>
      <xdr:rowOff>120650</xdr:rowOff>
    </xdr:to>
    <xdr:sp macro="" textlink="">
      <xdr:nvSpPr>
        <xdr:cNvPr id="8457" name="AutoShape 265">
          <a:extLst>
            <a:ext uri="{FF2B5EF4-FFF2-40B4-BE49-F238E27FC236}">
              <a16:creationId xmlns:a16="http://schemas.microsoft.com/office/drawing/2014/main" id="{A8EC7E47-AED7-47A1-8EBA-1338D705886F}"/>
            </a:ext>
          </a:extLst>
        </xdr:cNvPr>
        <xdr:cNvSpPr>
          <a:spLocks noChangeAspect="1" noChangeArrowheads="1"/>
        </xdr:cNvSpPr>
      </xdr:nvSpPr>
      <xdr:spPr bwMode="auto">
        <a:xfrm>
          <a:off x="11982450" y="5791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33</xdr:row>
      <xdr:rowOff>0</xdr:rowOff>
    </xdr:from>
    <xdr:to>
      <xdr:col>7</xdr:col>
      <xdr:colOff>304800</xdr:colOff>
      <xdr:row>34</xdr:row>
      <xdr:rowOff>120650</xdr:rowOff>
    </xdr:to>
    <xdr:sp macro="" textlink="">
      <xdr:nvSpPr>
        <xdr:cNvPr id="8458" name="AutoShape 266">
          <a:extLst>
            <a:ext uri="{FF2B5EF4-FFF2-40B4-BE49-F238E27FC236}">
              <a16:creationId xmlns:a16="http://schemas.microsoft.com/office/drawing/2014/main" id="{813DB849-148A-4C95-AFF7-CC5535217238}"/>
            </a:ext>
          </a:extLst>
        </xdr:cNvPr>
        <xdr:cNvSpPr>
          <a:spLocks noChangeAspect="1" noChangeArrowheads="1"/>
        </xdr:cNvSpPr>
      </xdr:nvSpPr>
      <xdr:spPr bwMode="auto">
        <a:xfrm>
          <a:off x="11982450" y="5972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34</xdr:row>
      <xdr:rowOff>0</xdr:rowOff>
    </xdr:from>
    <xdr:to>
      <xdr:col>7</xdr:col>
      <xdr:colOff>304800</xdr:colOff>
      <xdr:row>35</xdr:row>
      <xdr:rowOff>120650</xdr:rowOff>
    </xdr:to>
    <xdr:sp macro="" textlink="">
      <xdr:nvSpPr>
        <xdr:cNvPr id="8459" name="AutoShape 267">
          <a:extLst>
            <a:ext uri="{FF2B5EF4-FFF2-40B4-BE49-F238E27FC236}">
              <a16:creationId xmlns:a16="http://schemas.microsoft.com/office/drawing/2014/main" id="{399F5770-645E-4974-B8D0-FDA3FC670348}"/>
            </a:ext>
          </a:extLst>
        </xdr:cNvPr>
        <xdr:cNvSpPr>
          <a:spLocks noChangeAspect="1" noChangeArrowheads="1"/>
        </xdr:cNvSpPr>
      </xdr:nvSpPr>
      <xdr:spPr bwMode="auto">
        <a:xfrm>
          <a:off x="11982450" y="6153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40</xdr:row>
      <xdr:rowOff>0</xdr:rowOff>
    </xdr:from>
    <xdr:to>
      <xdr:col>7</xdr:col>
      <xdr:colOff>304800</xdr:colOff>
      <xdr:row>41</xdr:row>
      <xdr:rowOff>120650</xdr:rowOff>
    </xdr:to>
    <xdr:sp macro="" textlink="">
      <xdr:nvSpPr>
        <xdr:cNvPr id="8460" name="AutoShape 268">
          <a:extLst>
            <a:ext uri="{FF2B5EF4-FFF2-40B4-BE49-F238E27FC236}">
              <a16:creationId xmlns:a16="http://schemas.microsoft.com/office/drawing/2014/main" id="{3540829E-FEBF-4B84-8217-9EC53EE657D8}"/>
            </a:ext>
          </a:extLst>
        </xdr:cNvPr>
        <xdr:cNvSpPr>
          <a:spLocks noChangeAspect="1" noChangeArrowheads="1"/>
        </xdr:cNvSpPr>
      </xdr:nvSpPr>
      <xdr:spPr bwMode="auto">
        <a:xfrm>
          <a:off x="11982450" y="7239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53</xdr:row>
      <xdr:rowOff>0</xdr:rowOff>
    </xdr:from>
    <xdr:to>
      <xdr:col>7</xdr:col>
      <xdr:colOff>304800</xdr:colOff>
      <xdr:row>54</xdr:row>
      <xdr:rowOff>120650</xdr:rowOff>
    </xdr:to>
    <xdr:sp macro="" textlink="">
      <xdr:nvSpPr>
        <xdr:cNvPr id="8461" name="AutoShape 269">
          <a:extLst>
            <a:ext uri="{FF2B5EF4-FFF2-40B4-BE49-F238E27FC236}">
              <a16:creationId xmlns:a16="http://schemas.microsoft.com/office/drawing/2014/main" id="{A78A90D2-195B-4FBD-AF60-C3B086559529}"/>
            </a:ext>
          </a:extLst>
        </xdr:cNvPr>
        <xdr:cNvSpPr>
          <a:spLocks noChangeAspect="1" noChangeArrowheads="1"/>
        </xdr:cNvSpPr>
      </xdr:nvSpPr>
      <xdr:spPr bwMode="auto">
        <a:xfrm>
          <a:off x="11982450" y="95916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67</xdr:row>
      <xdr:rowOff>0</xdr:rowOff>
    </xdr:from>
    <xdr:to>
      <xdr:col>7</xdr:col>
      <xdr:colOff>304800</xdr:colOff>
      <xdr:row>68</xdr:row>
      <xdr:rowOff>120650</xdr:rowOff>
    </xdr:to>
    <xdr:sp macro="" textlink="">
      <xdr:nvSpPr>
        <xdr:cNvPr id="8462" name="AutoShape 270">
          <a:extLst>
            <a:ext uri="{FF2B5EF4-FFF2-40B4-BE49-F238E27FC236}">
              <a16:creationId xmlns:a16="http://schemas.microsoft.com/office/drawing/2014/main" id="{2E200D32-A97A-4153-8CCC-04937B2E2688}"/>
            </a:ext>
          </a:extLst>
        </xdr:cNvPr>
        <xdr:cNvSpPr>
          <a:spLocks noChangeAspect="1" noChangeArrowheads="1"/>
        </xdr:cNvSpPr>
      </xdr:nvSpPr>
      <xdr:spPr bwMode="auto">
        <a:xfrm>
          <a:off x="11982450" y="121253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69</xdr:row>
      <xdr:rowOff>0</xdr:rowOff>
    </xdr:from>
    <xdr:to>
      <xdr:col>7</xdr:col>
      <xdr:colOff>304800</xdr:colOff>
      <xdr:row>70</xdr:row>
      <xdr:rowOff>120650</xdr:rowOff>
    </xdr:to>
    <xdr:sp macro="" textlink="">
      <xdr:nvSpPr>
        <xdr:cNvPr id="8463" name="AutoShape 271">
          <a:extLst>
            <a:ext uri="{FF2B5EF4-FFF2-40B4-BE49-F238E27FC236}">
              <a16:creationId xmlns:a16="http://schemas.microsoft.com/office/drawing/2014/main" id="{B012AC0A-BE7D-45C6-9293-6FAD1D2EF2C9}"/>
            </a:ext>
          </a:extLst>
        </xdr:cNvPr>
        <xdr:cNvSpPr>
          <a:spLocks noChangeAspect="1" noChangeArrowheads="1"/>
        </xdr:cNvSpPr>
      </xdr:nvSpPr>
      <xdr:spPr bwMode="auto">
        <a:xfrm>
          <a:off x="11982450" y="12487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79</xdr:row>
      <xdr:rowOff>0</xdr:rowOff>
    </xdr:from>
    <xdr:to>
      <xdr:col>7</xdr:col>
      <xdr:colOff>304800</xdr:colOff>
      <xdr:row>80</xdr:row>
      <xdr:rowOff>120650</xdr:rowOff>
    </xdr:to>
    <xdr:sp macro="" textlink="">
      <xdr:nvSpPr>
        <xdr:cNvPr id="8464" name="AutoShape 272">
          <a:extLst>
            <a:ext uri="{FF2B5EF4-FFF2-40B4-BE49-F238E27FC236}">
              <a16:creationId xmlns:a16="http://schemas.microsoft.com/office/drawing/2014/main" id="{F30DB2BC-2787-4312-9085-801DB8B5B4BA}"/>
            </a:ext>
          </a:extLst>
        </xdr:cNvPr>
        <xdr:cNvSpPr>
          <a:spLocks noChangeAspect="1" noChangeArrowheads="1"/>
        </xdr:cNvSpPr>
      </xdr:nvSpPr>
      <xdr:spPr bwMode="auto">
        <a:xfrm>
          <a:off x="11982450" y="14297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85</xdr:row>
      <xdr:rowOff>0</xdr:rowOff>
    </xdr:from>
    <xdr:to>
      <xdr:col>7</xdr:col>
      <xdr:colOff>304800</xdr:colOff>
      <xdr:row>86</xdr:row>
      <xdr:rowOff>120650</xdr:rowOff>
    </xdr:to>
    <xdr:sp macro="" textlink="">
      <xdr:nvSpPr>
        <xdr:cNvPr id="8465" name="AutoShape 273">
          <a:extLst>
            <a:ext uri="{FF2B5EF4-FFF2-40B4-BE49-F238E27FC236}">
              <a16:creationId xmlns:a16="http://schemas.microsoft.com/office/drawing/2014/main" id="{471C0C8A-69A5-4E91-9DC3-D55BFBEF61A2}"/>
            </a:ext>
          </a:extLst>
        </xdr:cNvPr>
        <xdr:cNvSpPr>
          <a:spLocks noChangeAspect="1" noChangeArrowheads="1"/>
        </xdr:cNvSpPr>
      </xdr:nvSpPr>
      <xdr:spPr bwMode="auto">
        <a:xfrm>
          <a:off x="11982450" y="15382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86</xdr:row>
      <xdr:rowOff>0</xdr:rowOff>
    </xdr:from>
    <xdr:to>
      <xdr:col>7</xdr:col>
      <xdr:colOff>304800</xdr:colOff>
      <xdr:row>87</xdr:row>
      <xdr:rowOff>120650</xdr:rowOff>
    </xdr:to>
    <xdr:sp macro="" textlink="">
      <xdr:nvSpPr>
        <xdr:cNvPr id="8466" name="AutoShape 274">
          <a:extLst>
            <a:ext uri="{FF2B5EF4-FFF2-40B4-BE49-F238E27FC236}">
              <a16:creationId xmlns:a16="http://schemas.microsoft.com/office/drawing/2014/main" id="{6DC417FC-BE73-48EB-9780-E05F0BE7098F}"/>
            </a:ext>
          </a:extLst>
        </xdr:cNvPr>
        <xdr:cNvSpPr>
          <a:spLocks noChangeAspect="1" noChangeArrowheads="1"/>
        </xdr:cNvSpPr>
      </xdr:nvSpPr>
      <xdr:spPr bwMode="auto">
        <a:xfrm>
          <a:off x="11982450" y="1556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97</xdr:row>
      <xdr:rowOff>0</xdr:rowOff>
    </xdr:from>
    <xdr:to>
      <xdr:col>7</xdr:col>
      <xdr:colOff>304800</xdr:colOff>
      <xdr:row>98</xdr:row>
      <xdr:rowOff>120650</xdr:rowOff>
    </xdr:to>
    <xdr:sp macro="" textlink="">
      <xdr:nvSpPr>
        <xdr:cNvPr id="8467" name="AutoShape 275">
          <a:extLst>
            <a:ext uri="{FF2B5EF4-FFF2-40B4-BE49-F238E27FC236}">
              <a16:creationId xmlns:a16="http://schemas.microsoft.com/office/drawing/2014/main" id="{A4101640-AE25-4E61-AF4D-E27EEC8404C7}"/>
            </a:ext>
          </a:extLst>
        </xdr:cNvPr>
        <xdr:cNvSpPr>
          <a:spLocks noChangeAspect="1" noChangeArrowheads="1"/>
        </xdr:cNvSpPr>
      </xdr:nvSpPr>
      <xdr:spPr bwMode="auto">
        <a:xfrm>
          <a:off x="11982450" y="17554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108</xdr:row>
      <xdr:rowOff>0</xdr:rowOff>
    </xdr:from>
    <xdr:to>
      <xdr:col>7</xdr:col>
      <xdr:colOff>304800</xdr:colOff>
      <xdr:row>109</xdr:row>
      <xdr:rowOff>120650</xdr:rowOff>
    </xdr:to>
    <xdr:sp macro="" textlink="">
      <xdr:nvSpPr>
        <xdr:cNvPr id="8468" name="AutoShape 276">
          <a:extLst>
            <a:ext uri="{FF2B5EF4-FFF2-40B4-BE49-F238E27FC236}">
              <a16:creationId xmlns:a16="http://schemas.microsoft.com/office/drawing/2014/main" id="{73528F53-D73B-4D02-BE3C-0A2A88ADB061}"/>
            </a:ext>
          </a:extLst>
        </xdr:cNvPr>
        <xdr:cNvSpPr>
          <a:spLocks noChangeAspect="1" noChangeArrowheads="1"/>
        </xdr:cNvSpPr>
      </xdr:nvSpPr>
      <xdr:spPr bwMode="auto">
        <a:xfrm>
          <a:off x="11982450" y="19545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124</xdr:row>
      <xdr:rowOff>0</xdr:rowOff>
    </xdr:from>
    <xdr:to>
      <xdr:col>7</xdr:col>
      <xdr:colOff>304800</xdr:colOff>
      <xdr:row>125</xdr:row>
      <xdr:rowOff>120650</xdr:rowOff>
    </xdr:to>
    <xdr:sp macro="" textlink="">
      <xdr:nvSpPr>
        <xdr:cNvPr id="8469" name="AutoShape 277">
          <a:extLst>
            <a:ext uri="{FF2B5EF4-FFF2-40B4-BE49-F238E27FC236}">
              <a16:creationId xmlns:a16="http://schemas.microsoft.com/office/drawing/2014/main" id="{D3019745-D5D9-470F-9E52-135D5B74DAAF}"/>
            </a:ext>
          </a:extLst>
        </xdr:cNvPr>
        <xdr:cNvSpPr>
          <a:spLocks noChangeAspect="1" noChangeArrowheads="1"/>
        </xdr:cNvSpPr>
      </xdr:nvSpPr>
      <xdr:spPr bwMode="auto">
        <a:xfrm>
          <a:off x="11982450" y="22440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6A89EE5C-8D1E-45E6-82AB-11CD45BA6E40}" name="Companies" displayName="Companies" ref="B26:I55" totalsRowShown="0" headerRowDxfId="100" dataDxfId="99" tableBorderDxfId="98" headerRowCellStyle="Normal 2">
  <autoFilter ref="B26:I55" xr:uid="{29A02D02-B15A-4451-BC82-381511A5580C}"/>
  <tableColumns count="8">
    <tableColumn id="1" xr3:uid="{8CC8A279-3D52-433B-A927-54271A548F95}" name="Full company name" dataDxfId="97" dataCellStyle="Normal 2"/>
    <tableColumn id="7" xr3:uid="{6199F5EF-D667-4A2E-B4B6-E28C9D86CE7D}" name="Company type" dataDxfId="96" dataCellStyle="Normal 2"/>
    <tableColumn id="2" xr3:uid="{47CFFE63-62E9-4C2F-AF7A-8C998C2115DD}" name="Company ID number" dataDxfId="95"/>
    <tableColumn id="5" xr3:uid="{44126531-1251-489D-817D-0BB675AD4463}" name="Sector" dataDxfId="94" dataCellStyle="Normal 2"/>
    <tableColumn id="3" xr3:uid="{B0C9D6BC-CD8D-487B-AAF5-C67B584CF297}" name="Commodities (comma-seperated)" dataDxfId="93" dataCellStyle="Normal 2"/>
    <tableColumn id="4" xr3:uid="{647342AE-9A02-48F4-8A87-5A810456D069}" name="Stock exchange listing or company website " dataDxfId="92" dataCellStyle="Comma"/>
    <tableColumn id="8" xr3:uid="{A71D3E18-CE7F-4A3A-9C59-406CFD09BD83}" name="Audited financial statement (or balance sheet, cash flows, profit/loss statement if unavailable)" dataDxfId="91" dataCellStyle="Comma"/>
    <tableColumn id="6" xr3:uid="{2A2434D1-ADCC-40FE-8B5D-B8088719FA46}" name="Payments to Governments Report" dataDxfId="90" dataCellStyle="Comma">
      <calculatedColumnFormula>SUMIF(Table10[Company],Companies[[#This Row],[Full company name]],Table10[Revenue value])</calculatedColumnFormula>
    </tableColumn>
  </tableColumns>
  <tableStyleInfo name="EITI Table"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5000000}" name="Table5_Commodities_list" displayName="Table5_Commodities_list" ref="N2:P74" totalsRowShown="0" headerRowDxfId="21">
  <autoFilter ref="N2:P74" xr:uid="{00000000-0009-0000-0100-000005000000}"/>
  <sortState xmlns:xlrd2="http://schemas.microsoft.com/office/spreadsheetml/2017/richdata2" ref="N3:P72">
    <sortCondition ref="N2:N72"/>
  </sortState>
  <tableColumns count="3">
    <tableColumn id="1" xr3:uid="{00000000-0010-0000-0500-000001000000}" name="HS ProductCode" dataDxfId="20"/>
    <tableColumn id="2" xr3:uid="{00000000-0010-0000-0500-000002000000}" name="HS Product Description" dataDxfId="19"/>
    <tableColumn id="3" xr3:uid="{00000000-0010-0000-0500-000003000000}" name="HS Product Description w volume" dataDxfId="18"/>
  </tableColumns>
  <tableStyleInfo name="EITI Table"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Table6_GFS_codes_classification" displayName="Table6_GFS_codes_classification" ref="S2:Y30" totalsRowShown="0" headerRowDxfId="17" dataDxfId="16">
  <autoFilter ref="S2:Y30" xr:uid="{00000000-0009-0000-0100-000007000000}"/>
  <tableColumns count="7">
    <tableColumn id="4" xr3:uid="{00000000-0010-0000-0600-000004000000}" name="Combined" dataDxfId="15"/>
    <tableColumn id="1" xr3:uid="{00000000-0010-0000-0600-000001000000}" name="GFS description" dataDxfId="14"/>
    <tableColumn id="2" xr3:uid="{00000000-0010-0000-0600-000002000000}" name="GFS Code" dataDxfId="13"/>
    <tableColumn id="5" xr3:uid="{00000000-0010-0000-0600-000005000000}" name="GFS Level 1" dataDxfId="12"/>
    <tableColumn id="6" xr3:uid="{00000000-0010-0000-0600-000006000000}" name="GFS Level 2" dataDxfId="11"/>
    <tableColumn id="7" xr3:uid="{00000000-0010-0000-0600-000007000000}" name="GFS Level 3" dataDxfId="10"/>
    <tableColumn id="8" xr3:uid="{00000000-0010-0000-0600-000008000000}" name="GFS Level 4" dataDxfId="9"/>
  </tableColumns>
  <tableStyleInfo name="EITI Table"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Table7_sectors" displayName="Table7_sectors" ref="AA2:AA9" totalsRowShown="0" headerRowDxfId="8" dataDxfId="7">
  <autoFilter ref="AA2:AA9" xr:uid="{00000000-0009-0000-0100-000008000000}"/>
  <tableColumns count="1">
    <tableColumn id="1" xr3:uid="{00000000-0010-0000-0700-000001000000}" name="Sector(s)" dataDxfId="6"/>
  </tableColumns>
  <tableStyleInfo name="EITI Table"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B1484F34-3136-4474-B0D0-6479671F8D8E}" name="Table12" displayName="Table12" ref="AC2:AC8" totalsRowShown="0" headerRowDxfId="5" dataDxfId="4">
  <autoFilter ref="AC2:AC8" xr:uid="{1ADBC98D-8EE2-4E2D-8292-B9B5E1C6604C}"/>
  <tableColumns count="1">
    <tableColumn id="1" xr3:uid="{619D7381-1BA4-49E4-A221-3684B2D0D7D6}" name="Project phases" dataDxfId="3"/>
  </tableColumns>
  <tableStyleInfo name="EITI Table"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B92ACC1B-B4A5-4AF5-84E9-4D64F1CD3C41}" name="Government_entity_type" displayName="Government_entity_type" ref="AE2:AE7" totalsRowShown="0" headerRowDxfId="2" dataDxfId="1">
  <autoFilter ref="AE2:AE7" xr:uid="{0BF01CFB-5BFF-465C-ABA9-A1B7D70AB6D1}"/>
  <tableColumns count="1">
    <tableColumn id="1" xr3:uid="{85A7D8AC-4324-4EDB-9E4C-151DC7BBE4CC}" name="&lt; Agency type &gt;" dataDxfId="0"/>
  </tableColumns>
  <tableStyleInfo name="EITI Table"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5ED97150-2798-4438-86A8-24682F3B061D}" name="Government_agencies" displayName="Government_agencies" ref="B14:E20" totalsRowShown="0" headerRowDxfId="89" dataDxfId="88" tableBorderDxfId="87" headerRowCellStyle="Normal 2">
  <autoFilter ref="B14:E20" xr:uid="{A8B4B39C-0D0F-4818-88C8-91C925EC55AF}"/>
  <tableColumns count="4">
    <tableColumn id="1" xr3:uid="{A514468B-E09B-48E0-A959-4DFDD8AB4C35}" name="Full name of agency" dataDxfId="86"/>
    <tableColumn id="4" xr3:uid="{E93FD104-7FE2-4A59-B947-6626A8244D37}" name="Agency type" dataDxfId="85" dataCellStyle="Normal 2"/>
    <tableColumn id="2" xr3:uid="{AB7B7E22-1DB9-44DD-B707-BD73D8566D73}" name="ID number (if applicable)" dataDxfId="84"/>
    <tableColumn id="3" xr3:uid="{D4ED04ED-28EF-4370-8F5D-96FBFBDE5D1D}" name="Total reported" dataDxfId="83" dataCellStyle="Comma">
      <calculatedColumnFormula>SUMIF(Government_revenues_table[Government entity],Government_agencies[[#This Row],[Full name of agency]],Government_revenues_table[Revenue value])</calculatedColumnFormula>
    </tableColumn>
  </tableColumns>
  <tableStyleInfo name="EITI Table"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EEAE08F6-7D52-4E4D-81DD-BB5D597CDAFD}" name="Companies15" displayName="Companies15" ref="B58:J65" totalsRowShown="0" headerRowDxfId="82" dataDxfId="81" tableBorderDxfId="80" headerRowCellStyle="Normal 2">
  <autoFilter ref="B58:J65" xr:uid="{BB4EE31E-36E6-444B-8B65-954004E3DCB7}"/>
  <tableColumns count="9">
    <tableColumn id="1" xr3:uid="{F5AA4BF4-7DA0-4C74-9A5B-14547F26D1B1}" name="Full project name" dataDxfId="79"/>
    <tableColumn id="2" xr3:uid="{685B8D42-EFD0-4DC2-BE10-28D18E979777}" name="Legal agreement reference number(s): contract, licence, lease, concession, …" dataDxfId="78"/>
    <tableColumn id="3" xr3:uid="{603E42CC-ECFB-4B1F-A620-0AA181E1F649}" name="Affiliated companies, start with Operator" dataDxfId="77"/>
    <tableColumn id="5" xr3:uid="{228121AB-6AF3-45CE-A57C-DE91B9AADBA7}" name="Commodities (one commodity/row)" dataDxfId="76" dataCellStyle="Normal 2"/>
    <tableColumn id="6" xr3:uid="{235ED50D-2537-4E98-9096-D0CE3E3A0720}" name="Status" dataDxfId="75"/>
    <tableColumn id="7" xr3:uid="{AD7BD532-EFD5-4B42-9DCF-ACD36F766A33}" name="Production (volume)" dataDxfId="74"/>
    <tableColumn id="8" xr3:uid="{8F48E404-F666-43CF-B215-2413E02429D2}" name="Unit" dataDxfId="73"/>
    <tableColumn id="9" xr3:uid="{2E15003C-1852-483F-B320-AD9DABEF1059}" name="Production (value)" dataDxfId="72" dataCellStyle="Normal 2"/>
    <tableColumn id="10" xr3:uid="{AFFC1E31-5241-4FC5-9872-AB13888FD0EC}" name="Currency" dataDxfId="71"/>
  </tableColumns>
  <tableStyleInfo name="EITI Table"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0000000}" name="Government_revenues_table" displayName="Government_revenues_table" ref="B21:K40" totalsRowShown="0" headerRowDxfId="70" dataDxfId="69">
  <autoFilter ref="B21:K40" xr:uid="{00000000-0009-0000-0100-000006000000}"/>
  <tableColumns count="10">
    <tableColumn id="8" xr3:uid="{00000000-0010-0000-0000-000008000000}" name="GFS Level 1" dataDxfId="68" dataCellStyle="Explanatory Text">
      <calculatedColumnFormula>IFERROR(VLOOKUP(Government_revenues_table[[#This Row],[GFS Classification]],Table6_GFS_codes_classification[],COLUMNS($F:F)+3,FALSE),"Do not enter data")</calculatedColumnFormula>
    </tableColumn>
    <tableColumn id="9" xr3:uid="{00000000-0010-0000-0000-000009000000}" name="GFS Level 2" dataDxfId="67" dataCellStyle="Explanatory Text">
      <calculatedColumnFormula>IFERROR(VLOOKUP(Government_revenues_table[[#This Row],[GFS Classification]],Table6_GFS_codes_classification[],COLUMNS($F:G)+3,FALSE),"Do not enter data")</calculatedColumnFormula>
    </tableColumn>
    <tableColumn id="10" xr3:uid="{00000000-0010-0000-0000-00000A000000}" name="GFS Level 3" dataDxfId="66" dataCellStyle="Explanatory Text">
      <calculatedColumnFormula>IFERROR(VLOOKUP(Government_revenues_table[[#This Row],[GFS Classification]],Table6_GFS_codes_classification[],COLUMNS($F:H)+3,FALSE),"Do not enter data")</calculatedColumnFormula>
    </tableColumn>
    <tableColumn id="7" xr3:uid="{00000000-0010-0000-0000-000007000000}" name="GFS Level 4" dataDxfId="65" dataCellStyle="Explanatory Text">
      <calculatedColumnFormula>IFERROR(VLOOKUP(Government_revenues_table[[#This Row],[GFS Classification]],Table6_GFS_codes_classification[],COLUMNS($F:I)+3,FALSE),"Do not enter data")</calculatedColumnFormula>
    </tableColumn>
    <tableColumn id="1" xr3:uid="{00000000-0010-0000-0000-000001000000}" name="GFS Classification" dataDxfId="64"/>
    <tableColumn id="11" xr3:uid="{00000000-0010-0000-0000-00000B000000}" name="Sector" dataDxfId="63"/>
    <tableColumn id="3" xr3:uid="{00000000-0010-0000-0000-000003000000}" name="Revenue stream name" dataDxfId="62"/>
    <tableColumn id="4" xr3:uid="{00000000-0010-0000-0000-000004000000}" name="Government entity" dataDxfId="61"/>
    <tableColumn id="5" xr3:uid="{00000000-0010-0000-0000-000005000000}" name="Revenue value" dataDxfId="60" dataCellStyle="Comma"/>
    <tableColumn id="2" xr3:uid="{717E21EE-FF78-4681-8A7C-9B91BD3462F9}" name="Currency" dataDxfId="59"/>
  </tableColumns>
  <tableStyleInfo name="EITI Table"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4DE4D668-E03A-46B3-BA3C-CBA53E259CA3}" name="Table10" displayName="Table10" ref="B14:N44" totalsRowShown="0" headerRowDxfId="58" dataDxfId="57">
  <autoFilter ref="B14:N44" xr:uid="{F6A9E8DB-AAD3-4F23-BDF8-F73CD40C929E}"/>
  <tableColumns count="13">
    <tableColumn id="7" xr3:uid="{B0B955AC-7B0F-4E2F-A90F-081F8DF53075}" name="Sector" dataDxfId="56">
      <calculatedColumnFormula>VLOOKUP(C15,Companies[],3,FALSE)</calculatedColumnFormula>
    </tableColumn>
    <tableColumn id="1" xr3:uid="{F4BA65A6-3315-4982-8AD1-6233F51539B3}" name="Company" dataDxfId="55"/>
    <tableColumn id="3" xr3:uid="{4A565997-97E1-47A8-8ADC-39016648A467}" name="Government entity" dataDxfId="54"/>
    <tableColumn id="4" xr3:uid="{75F55348-A345-4AA0-B61D-0C0295D72872}" name="Revenue stream name" dataDxfId="53"/>
    <tableColumn id="5" xr3:uid="{8F7A06AD-203D-4268-8054-4B0336697888}" name="Levied on project (Y/N)" dataDxfId="52"/>
    <tableColumn id="6" xr3:uid="{9B64602E-90E7-4EA8-BE6A-A27376494140}" name="Reported by project (Y/N)" dataDxfId="51" dataCellStyle="Comma"/>
    <tableColumn id="2" xr3:uid="{43916E52-B1CF-479E-90B0-1D04D88358CC}" name="Project name" dataDxfId="50"/>
    <tableColumn id="13" xr3:uid="{34B04123-A3F5-4642-9FBB-D99F80C5C76E}" name="Reporting currency" dataDxfId="49"/>
    <tableColumn id="14" xr3:uid="{6349802A-D43D-4C34-8E59-A12205BD358D}" name="Revenue value" dataDxfId="48" dataCellStyle="Comma"/>
    <tableColumn id="18" xr3:uid="{9520FDAE-EF49-4183-894D-5E5291D023E4}" name="Payment made in-kind (Y/N)" dataDxfId="47"/>
    <tableColumn id="8" xr3:uid="{A773D8BD-C33D-417F-8B52-0168D9E80008}" name="In-kind volume (if applicable)" dataDxfId="46"/>
    <tableColumn id="9" xr3:uid="{BED2E64F-7F4B-4636-8EC9-DCC71768D73F}" name="Unit (if applicable)" dataDxfId="45"/>
    <tableColumn id="10" xr3:uid="{A6754352-A303-4E88-808C-7F5939247080}" name="Comments" dataDxfId="44"/>
  </tableColumns>
  <tableStyleInfo name="EITI Table"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1000000}" name="Table1_Country_codes_and_currencies" displayName="Table1_Country_codes_and_currencies" ref="A2:G246" totalsRowShown="0" headerRowDxfId="43" dataDxfId="42">
  <autoFilter ref="A2:G246" xr:uid="{00000000-0009-0000-0100-000001000000}"/>
  <sortState xmlns:xlrd2="http://schemas.microsoft.com/office/spreadsheetml/2017/richdata2" ref="A3:G246">
    <sortCondition ref="A2:A246"/>
  </sortState>
  <tableColumns count="7">
    <tableColumn id="1" xr3:uid="{00000000-0010-0000-0100-000001000000}" name="Country or Area name" dataDxfId="41"/>
    <tableColumn id="2" xr3:uid="{00000000-0010-0000-0100-000002000000}" name="ISO Alpha-2 Code" dataDxfId="40"/>
    <tableColumn id="3" xr3:uid="{00000000-0010-0000-0100-000003000000}" name="ISO Alpha-3 Code" dataDxfId="39"/>
    <tableColumn id="4" xr3:uid="{00000000-0010-0000-0100-000004000000}" name="ISO Numeric Code (UN M49)" dataDxfId="38"/>
    <tableColumn id="5" xr3:uid="{00000000-0010-0000-0100-000005000000}" name="Currency code (ISO-4217)" dataDxfId="37"/>
    <tableColumn id="6" xr3:uid="{00000000-0010-0000-0100-000006000000}" name="Currency code num (ISO-4217)" dataDxfId="36"/>
    <tableColumn id="7" xr3:uid="{00000000-0010-0000-0100-000007000000}" name="Currency" dataDxfId="35"/>
  </tableColumns>
  <tableStyleInfo name="EITI Table"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2000000}" name="Table2_Simple_options" displayName="Table2_Simple_options" ref="I2:I7" totalsRowShown="0" headerRowDxfId="34" dataDxfId="33">
  <autoFilter ref="I2:I7" xr:uid="{00000000-0009-0000-0100-000002000000}"/>
  <tableColumns count="1">
    <tableColumn id="1" xr3:uid="{00000000-0010-0000-0200-000001000000}" name="List" dataDxfId="32"/>
  </tableColumns>
  <tableStyleInfo name="EITI Table"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Table4_Currency_code_list" displayName="Table4_Currency_code_list" ref="I10:K168" totalsRowShown="0" headerRowDxfId="31" dataDxfId="29" headerRowBorderDxfId="30" tableBorderDxfId="28">
  <autoFilter ref="I10:K168" xr:uid="{00000000-0009-0000-0100-000004000000}"/>
  <tableColumns count="3">
    <tableColumn id="1" xr3:uid="{00000000-0010-0000-0300-000001000000}" name="Currency code (ISO-4217)" dataDxfId="27"/>
    <tableColumn id="2" xr3:uid="{00000000-0010-0000-0300-000002000000}" name="Currency code num (ISO-4217)" dataDxfId="26"/>
    <tableColumn id="3" xr3:uid="{00000000-0010-0000-0300-000003000000}" name="Currency" dataDxfId="25"/>
  </tableColumns>
  <tableStyleInfo name="EITI Table"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4000000}" name="Table3_Reporting_options" displayName="Table3_Reporting_options" ref="K2:K7" totalsRowShown="0" headerRowDxfId="24" dataDxfId="23">
  <autoFilter ref="K2:K7" xr:uid="{00000000-0009-0000-0100-000003000000}"/>
  <tableColumns count="1">
    <tableColumn id="1" xr3:uid="{00000000-0010-0000-0400-000001000000}" name="List" dataDxfId="22"/>
  </tableColumns>
  <tableStyleInfo name="EITI Table"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eiti.org/countries" TargetMode="External"/><Relationship Id="rId13" Type="http://schemas.openxmlformats.org/officeDocument/2006/relationships/printerSettings" Target="../printerSettings/printerSettings1.bin"/><Relationship Id="rId3" Type="http://schemas.openxmlformats.org/officeDocument/2006/relationships/hyperlink" Target="mailto:data@eiti.org" TargetMode="External"/><Relationship Id="rId7" Type="http://schemas.openxmlformats.org/officeDocument/2006/relationships/hyperlink" Target="mailto:data@eiti.org" TargetMode="External"/><Relationship Id="rId12" Type="http://schemas.openxmlformats.org/officeDocument/2006/relationships/hyperlink" Target="mailto:data@eiti.org?subject=Summary%20data%20feedback" TargetMode="External"/><Relationship Id="rId2" Type="http://schemas.openxmlformats.org/officeDocument/2006/relationships/hyperlink" Target="mailto:data@eiti.org" TargetMode="External"/><Relationship Id="rId1" Type="http://schemas.openxmlformats.org/officeDocument/2006/relationships/hyperlink" Target="https://eiti.org/data" TargetMode="External"/><Relationship Id="rId6" Type="http://schemas.openxmlformats.org/officeDocument/2006/relationships/hyperlink" Target="https://eiti.org/summary-data-template" TargetMode="External"/><Relationship Id="rId11" Type="http://schemas.openxmlformats.org/officeDocument/2006/relationships/hyperlink" Target="https://eiti.org/summary-data-template" TargetMode="External"/><Relationship Id="rId5" Type="http://schemas.openxmlformats.org/officeDocument/2006/relationships/hyperlink" Target="mailto:data@eiti.org" TargetMode="External"/><Relationship Id="rId10" Type="http://schemas.openxmlformats.org/officeDocument/2006/relationships/hyperlink" Target="https://eiti.org/countries" TargetMode="External"/><Relationship Id="rId4" Type="http://schemas.openxmlformats.org/officeDocument/2006/relationships/hyperlink" Target="mailto:data@eiti.org" TargetMode="External"/><Relationship Id="rId9" Type="http://schemas.openxmlformats.org/officeDocument/2006/relationships/hyperlink" Target="https://eiti.org/countries" TargetMode="External"/><Relationship Id="rId1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hyperlink" Target="mailto:data@eiti.org" TargetMode="External"/><Relationship Id="rId2" Type="http://schemas.openxmlformats.org/officeDocument/2006/relationships/hyperlink" Target="https://eiti.org/document/standard" TargetMode="External"/><Relationship Id="rId1" Type="http://schemas.openxmlformats.org/officeDocument/2006/relationships/hyperlink" Target="https://en.wikipedia.org/wiki/ISO_4217" TargetMode="External"/><Relationship Id="rId6" Type="http://schemas.openxmlformats.org/officeDocument/2006/relationships/printerSettings" Target="../printerSettings/printerSettings2.bin"/><Relationship Id="rId5" Type="http://schemas.openxmlformats.org/officeDocument/2006/relationships/hyperlink" Target="mailto:lucinda.liealing@bdo.sr" TargetMode="External"/><Relationship Id="rId4" Type="http://schemas.openxmlformats.org/officeDocument/2006/relationships/hyperlink" Target="https://eiti.org/document/standard"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s://eiti.org/document/standard" TargetMode="External"/><Relationship Id="rId13" Type="http://schemas.openxmlformats.org/officeDocument/2006/relationships/hyperlink" Target="https://eiti.org/document/standard" TargetMode="External"/><Relationship Id="rId18" Type="http://schemas.openxmlformats.org/officeDocument/2006/relationships/hyperlink" Target="https://eiti.org/document/standard" TargetMode="External"/><Relationship Id="rId26" Type="http://schemas.openxmlformats.org/officeDocument/2006/relationships/hyperlink" Target="https://eiti.org/summary-data-template" TargetMode="External"/><Relationship Id="rId3" Type="http://schemas.openxmlformats.org/officeDocument/2006/relationships/hyperlink" Target="https://eiti.org/document/standard" TargetMode="External"/><Relationship Id="rId21" Type="http://schemas.openxmlformats.org/officeDocument/2006/relationships/hyperlink" Target="https://eiti.org/document/standard" TargetMode="External"/><Relationship Id="rId7" Type="http://schemas.openxmlformats.org/officeDocument/2006/relationships/hyperlink" Target="https://unstats.un.org/unsd/tradekb/Knowledgebase/50018/Harmonized-Commodity-Description-and-Coding-Systems-HS" TargetMode="External"/><Relationship Id="rId12" Type="http://schemas.openxmlformats.org/officeDocument/2006/relationships/hyperlink" Target="https://eiti.org/document/standard" TargetMode="External"/><Relationship Id="rId17" Type="http://schemas.openxmlformats.org/officeDocument/2006/relationships/hyperlink" Target="https://eiti.org/document/standard" TargetMode="External"/><Relationship Id="rId25" Type="http://schemas.openxmlformats.org/officeDocument/2006/relationships/hyperlink" Target="mailto:data@eiti.org" TargetMode="External"/><Relationship Id="rId2" Type="http://schemas.openxmlformats.org/officeDocument/2006/relationships/hyperlink" Target="https://eiti.org/document/standard" TargetMode="External"/><Relationship Id="rId16" Type="http://schemas.openxmlformats.org/officeDocument/2006/relationships/hyperlink" Target="https://eiti.org/document/standard" TargetMode="External"/><Relationship Id="rId20" Type="http://schemas.openxmlformats.org/officeDocument/2006/relationships/hyperlink" Target="https://eiti.org/document/standard" TargetMode="External"/><Relationship Id="rId29" Type="http://schemas.openxmlformats.org/officeDocument/2006/relationships/printerSettings" Target="../printerSettings/printerSettings3.bin"/><Relationship Id="rId1" Type="http://schemas.openxmlformats.org/officeDocument/2006/relationships/hyperlink" Target="https://eiti.org/document/standard" TargetMode="External"/><Relationship Id="rId6" Type="http://schemas.openxmlformats.org/officeDocument/2006/relationships/hyperlink" Target="https://eiti.org/document/standard" TargetMode="External"/><Relationship Id="rId11" Type="http://schemas.openxmlformats.org/officeDocument/2006/relationships/hyperlink" Target="https://eiti.org/document/standard" TargetMode="External"/><Relationship Id="rId24" Type="http://schemas.openxmlformats.org/officeDocument/2006/relationships/hyperlink" Target="https://unstats.un.org/unsd/nationalaccount/sna2008.asp" TargetMode="External"/><Relationship Id="rId5" Type="http://schemas.openxmlformats.org/officeDocument/2006/relationships/hyperlink" Target="https://eiti.org/document/standard" TargetMode="External"/><Relationship Id="rId15" Type="http://schemas.openxmlformats.org/officeDocument/2006/relationships/hyperlink" Target="https://eiti.org/document/standard" TargetMode="External"/><Relationship Id="rId23" Type="http://schemas.openxmlformats.org/officeDocument/2006/relationships/hyperlink" Target="https://eiti.org/document/standard" TargetMode="External"/><Relationship Id="rId28" Type="http://schemas.openxmlformats.org/officeDocument/2006/relationships/hyperlink" Target="https://eiti.org/document/standard" TargetMode="External"/><Relationship Id="rId10" Type="http://schemas.openxmlformats.org/officeDocument/2006/relationships/hyperlink" Target="https://eiti.org/document/standard" TargetMode="External"/><Relationship Id="rId19" Type="http://schemas.openxmlformats.org/officeDocument/2006/relationships/hyperlink" Target="https://eiti.org/document/standard" TargetMode="External"/><Relationship Id="rId4" Type="http://schemas.openxmlformats.org/officeDocument/2006/relationships/hyperlink" Target="https://eiti.org/document/standard" TargetMode="External"/><Relationship Id="rId9" Type="http://schemas.openxmlformats.org/officeDocument/2006/relationships/hyperlink" Target="https://eiti.org/document/standard" TargetMode="External"/><Relationship Id="rId14" Type="http://schemas.openxmlformats.org/officeDocument/2006/relationships/hyperlink" Target="https://eiti.org/document/standard" TargetMode="External"/><Relationship Id="rId22" Type="http://schemas.openxmlformats.org/officeDocument/2006/relationships/hyperlink" Target="https://eiti.org/document/standard" TargetMode="External"/><Relationship Id="rId27" Type="http://schemas.openxmlformats.org/officeDocument/2006/relationships/hyperlink" Target="https://eiti.org/document/standard"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s://eiti.org/summary-data-template" TargetMode="External"/><Relationship Id="rId7" Type="http://schemas.openxmlformats.org/officeDocument/2006/relationships/table" Target="../tables/table3.xml"/><Relationship Id="rId2" Type="http://schemas.openxmlformats.org/officeDocument/2006/relationships/hyperlink" Target="mailto:data@eiti.org" TargetMode="External"/><Relationship Id="rId1" Type="http://schemas.openxmlformats.org/officeDocument/2006/relationships/hyperlink" Target="mailto:data@eiti.org" TargetMode="External"/><Relationship Id="rId6" Type="http://schemas.openxmlformats.org/officeDocument/2006/relationships/table" Target="../tables/table2.xml"/><Relationship Id="rId5" Type="http://schemas.openxmlformats.org/officeDocument/2006/relationships/table" Target="../tables/table1.xml"/><Relationship Id="rId4"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table" Target="../tables/table4.xml"/><Relationship Id="rId3" Type="http://schemas.openxmlformats.org/officeDocument/2006/relationships/hyperlink" Target="mailto:data@eiti.org" TargetMode="External"/><Relationship Id="rId7" Type="http://schemas.openxmlformats.org/officeDocument/2006/relationships/drawing" Target="../drawings/drawing2.xml"/><Relationship Id="rId2" Type="http://schemas.openxmlformats.org/officeDocument/2006/relationships/hyperlink" Target="https://eiti.org/document/standard" TargetMode="External"/><Relationship Id="rId1" Type="http://schemas.openxmlformats.org/officeDocument/2006/relationships/hyperlink" Target="https://eiti.org/document/standard" TargetMode="External"/><Relationship Id="rId6" Type="http://schemas.openxmlformats.org/officeDocument/2006/relationships/printerSettings" Target="../printerSettings/printerSettings5.bin"/><Relationship Id="rId5" Type="http://schemas.openxmlformats.org/officeDocument/2006/relationships/hyperlink" Target="https://www.imf.org/external/np/sta/gfsm/" TargetMode="External"/><Relationship Id="rId4" Type="http://schemas.openxmlformats.org/officeDocument/2006/relationships/hyperlink" Target="https://eiti.org/summary-data-template" TargetMode="External"/></Relationships>
</file>

<file path=xl/worksheets/_rels/sheet6.xml.rels><?xml version="1.0" encoding="UTF-8" standalone="yes"?>
<Relationships xmlns="http://schemas.openxmlformats.org/package/2006/relationships"><Relationship Id="rId3" Type="http://schemas.openxmlformats.org/officeDocument/2006/relationships/hyperlink" Target="mailto:data@eiti.org" TargetMode="External"/><Relationship Id="rId2" Type="http://schemas.openxmlformats.org/officeDocument/2006/relationships/hyperlink" Target="mailto:data@eiti.org" TargetMode="External"/><Relationship Id="rId1" Type="http://schemas.openxmlformats.org/officeDocument/2006/relationships/hyperlink" Target="https://eiti.org/document/standard" TargetMode="External"/><Relationship Id="rId6" Type="http://schemas.openxmlformats.org/officeDocument/2006/relationships/table" Target="../tables/table5.xml"/><Relationship Id="rId5" Type="http://schemas.openxmlformats.org/officeDocument/2006/relationships/printerSettings" Target="../printerSettings/printerSettings6.bin"/><Relationship Id="rId4" Type="http://schemas.openxmlformats.org/officeDocument/2006/relationships/hyperlink" Target="https://eiti.org/summary-data-template" TargetMode="External"/></Relationships>
</file>

<file path=xl/worksheets/_rels/sheet7.xml.rels><?xml version="1.0" encoding="UTF-8" standalone="yes"?>
<Relationships xmlns="http://schemas.openxmlformats.org/package/2006/relationships"><Relationship Id="rId8" Type="http://schemas.openxmlformats.org/officeDocument/2006/relationships/table" Target="../tables/table11.xml"/><Relationship Id="rId3" Type="http://schemas.openxmlformats.org/officeDocument/2006/relationships/table" Target="../tables/table6.xml"/><Relationship Id="rId7" Type="http://schemas.openxmlformats.org/officeDocument/2006/relationships/table" Target="../tables/table10.xml"/><Relationship Id="rId2" Type="http://schemas.openxmlformats.org/officeDocument/2006/relationships/drawing" Target="../drawings/drawing3.xml"/><Relationship Id="rId1" Type="http://schemas.openxmlformats.org/officeDocument/2006/relationships/printerSettings" Target="../printerSettings/printerSettings7.bin"/><Relationship Id="rId6" Type="http://schemas.openxmlformats.org/officeDocument/2006/relationships/table" Target="../tables/table9.xml"/><Relationship Id="rId11" Type="http://schemas.openxmlformats.org/officeDocument/2006/relationships/table" Target="../tables/table14.xml"/><Relationship Id="rId5" Type="http://schemas.openxmlformats.org/officeDocument/2006/relationships/table" Target="../tables/table8.xml"/><Relationship Id="rId10" Type="http://schemas.openxmlformats.org/officeDocument/2006/relationships/table" Target="../tables/table13.xml"/><Relationship Id="rId4" Type="http://schemas.openxmlformats.org/officeDocument/2006/relationships/table" Target="../tables/table7.xml"/><Relationship Id="rId9" Type="http://schemas.openxmlformats.org/officeDocument/2006/relationships/table" Target="../tables/table1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655688-E42F-4832-8C6E-9919F2571DF6}">
  <sheetPr codeName="Sheet1"/>
  <dimension ref="B1:G57"/>
  <sheetViews>
    <sheetView showGridLines="0" zoomScale="110" zoomScaleNormal="110" workbookViewId="0">
      <selection activeCell="C13" sqref="C13"/>
    </sheetView>
  </sheetViews>
  <sheetFormatPr defaultColWidth="4" defaultRowHeight="24" customHeight="1" x14ac:dyDescent="0.3"/>
  <cols>
    <col min="1" max="1" width="4" style="17"/>
    <col min="2" max="2" width="4" style="17" hidden="1" customWidth="1"/>
    <col min="3" max="3" width="76.5546875" style="17" customWidth="1"/>
    <col min="4" max="4" width="2.77734375" style="17" customWidth="1"/>
    <col min="5" max="5" width="56.21875" style="17" customWidth="1"/>
    <col min="6" max="6" width="2.77734375" style="17" customWidth="1"/>
    <col min="7" max="7" width="50.5546875" style="17" customWidth="1"/>
    <col min="8" max="16384" width="4" style="17"/>
  </cols>
  <sheetData>
    <row r="1" spans="3:7" ht="15.75" customHeight="1" x14ac:dyDescent="0.3">
      <c r="C1" s="18"/>
    </row>
    <row r="2" spans="3:7" ht="15" x14ac:dyDescent="0.3"/>
    <row r="3" spans="3:7" ht="15" x14ac:dyDescent="0.3">
      <c r="E3" s="19"/>
      <c r="G3" s="19"/>
    </row>
    <row r="4" spans="3:7" ht="15" x14ac:dyDescent="0.3">
      <c r="E4" s="19" t="s">
        <v>1647</v>
      </c>
      <c r="G4" s="205" t="s">
        <v>1648</v>
      </c>
    </row>
    <row r="5" spans="3:7" ht="15" x14ac:dyDescent="0.3"/>
    <row r="6" spans="3:7" ht="3.75" customHeight="1" x14ac:dyDescent="0.3"/>
    <row r="7" spans="3:7" ht="3.75" customHeight="1" x14ac:dyDescent="0.3"/>
    <row r="8" spans="3:7" ht="15" x14ac:dyDescent="0.3"/>
    <row r="9" spans="3:7" ht="15" x14ac:dyDescent="0.3">
      <c r="C9" s="39"/>
      <c r="D9" s="40"/>
      <c r="E9" s="40"/>
      <c r="F9" s="41"/>
      <c r="G9" s="41"/>
    </row>
    <row r="10" spans="3:7" x14ac:dyDescent="0.3">
      <c r="C10" s="118" t="s">
        <v>0</v>
      </c>
      <c r="D10" s="42"/>
      <c r="E10" s="42"/>
      <c r="F10" s="41"/>
      <c r="G10" s="41"/>
    </row>
    <row r="11" spans="3:7" ht="15" x14ac:dyDescent="0.3">
      <c r="C11" s="43" t="s">
        <v>1875</v>
      </c>
      <c r="D11" s="44"/>
      <c r="E11" s="44"/>
      <c r="F11" s="41"/>
      <c r="G11" s="41"/>
    </row>
    <row r="12" spans="3:7" ht="15" x14ac:dyDescent="0.3">
      <c r="C12" s="39"/>
      <c r="D12" s="40"/>
      <c r="E12" s="40"/>
      <c r="F12" s="41"/>
      <c r="G12" s="41"/>
    </row>
    <row r="13" spans="3:7" ht="15" x14ac:dyDescent="0.3">
      <c r="C13" s="45" t="s">
        <v>1956</v>
      </c>
      <c r="D13" s="40"/>
      <c r="E13" s="40"/>
      <c r="F13" s="41"/>
      <c r="G13" s="41"/>
    </row>
    <row r="14" spans="3:7" ht="15" x14ac:dyDescent="0.3">
      <c r="C14" s="257" t="s">
        <v>5</v>
      </c>
      <c r="D14" s="257"/>
      <c r="E14" s="257"/>
      <c r="F14" s="41"/>
      <c r="G14" s="41"/>
    </row>
    <row r="15" spans="3:7" ht="15" x14ac:dyDescent="0.3">
      <c r="C15" s="46"/>
      <c r="D15" s="46"/>
      <c r="E15" s="46"/>
      <c r="F15" s="41"/>
      <c r="G15" s="41"/>
    </row>
    <row r="16" spans="3:7" ht="15" x14ac:dyDescent="0.3">
      <c r="C16" s="47" t="s">
        <v>1650</v>
      </c>
      <c r="D16" s="48"/>
      <c r="E16" s="48"/>
      <c r="F16" s="41"/>
      <c r="G16" s="41"/>
    </row>
    <row r="17" spans="3:7" ht="15" x14ac:dyDescent="0.3">
      <c r="C17" s="49" t="s">
        <v>1651</v>
      </c>
      <c r="D17" s="48"/>
      <c r="E17" s="48"/>
      <c r="F17" s="41"/>
      <c r="G17" s="41"/>
    </row>
    <row r="18" spans="3:7" ht="15" x14ac:dyDescent="0.3">
      <c r="C18" s="49" t="s">
        <v>1652</v>
      </c>
      <c r="D18" s="48"/>
      <c r="E18" s="48"/>
      <c r="F18" s="41"/>
      <c r="G18" s="41"/>
    </row>
    <row r="19" spans="3:7" ht="15" x14ac:dyDescent="0.3">
      <c r="C19" s="261" t="s">
        <v>1853</v>
      </c>
      <c r="D19" s="261"/>
      <c r="E19" s="261"/>
      <c r="F19" s="41"/>
      <c r="G19" s="41"/>
    </row>
    <row r="20" spans="3:7" ht="32.1" customHeight="1" x14ac:dyDescent="0.3">
      <c r="C20" s="256" t="s">
        <v>1854</v>
      </c>
      <c r="D20" s="256"/>
      <c r="E20" s="256"/>
      <c r="F20" s="41"/>
      <c r="G20" s="41"/>
    </row>
    <row r="21" spans="3:7" ht="15" x14ac:dyDescent="0.3">
      <c r="C21" s="48"/>
      <c r="D21" s="48"/>
      <c r="E21" s="48"/>
      <c r="F21" s="41"/>
      <c r="G21" s="41"/>
    </row>
    <row r="22" spans="3:7" ht="15" x14ac:dyDescent="0.3">
      <c r="C22" s="47" t="s">
        <v>1855</v>
      </c>
      <c r="D22" s="49"/>
      <c r="E22" s="49"/>
      <c r="F22" s="41"/>
      <c r="G22" s="41"/>
    </row>
    <row r="23" spans="3:7" ht="15" x14ac:dyDescent="0.3">
      <c r="C23" s="49"/>
      <c r="D23" s="49"/>
      <c r="E23" s="49"/>
      <c r="F23" s="41"/>
      <c r="G23" s="41"/>
    </row>
    <row r="24" spans="3:7" ht="15" x14ac:dyDescent="0.3">
      <c r="C24" s="50"/>
      <c r="D24" s="42"/>
      <c r="E24" s="42"/>
      <c r="F24" s="41"/>
      <c r="G24" s="41"/>
    </row>
    <row r="25" spans="3:7" ht="15" x14ac:dyDescent="0.3">
      <c r="C25" s="51" t="s">
        <v>1653</v>
      </c>
      <c r="D25" s="42"/>
      <c r="E25" s="42"/>
      <c r="F25" s="41"/>
      <c r="G25" s="41"/>
    </row>
    <row r="26" spans="3:7" ht="15" x14ac:dyDescent="0.3">
      <c r="C26" s="52"/>
      <c r="D26" s="42"/>
      <c r="E26" s="42"/>
      <c r="F26" s="41"/>
      <c r="G26" s="41"/>
    </row>
    <row r="27" spans="3:7" ht="15" x14ac:dyDescent="0.3">
      <c r="C27" s="53" t="s">
        <v>1856</v>
      </c>
      <c r="D27" s="42"/>
      <c r="E27" s="42"/>
      <c r="F27" s="41"/>
      <c r="G27" s="41"/>
    </row>
    <row r="28" spans="3:7" ht="15" x14ac:dyDescent="0.3">
      <c r="C28" s="53" t="s">
        <v>1857</v>
      </c>
      <c r="D28" s="42"/>
      <c r="E28" s="42"/>
      <c r="F28" s="41"/>
      <c r="G28" s="41"/>
    </row>
    <row r="29" spans="3:7" ht="15" x14ac:dyDescent="0.3">
      <c r="C29" s="53" t="s">
        <v>1858</v>
      </c>
      <c r="D29" s="42"/>
      <c r="E29" s="42"/>
      <c r="F29" s="41"/>
      <c r="G29" s="41"/>
    </row>
    <row r="30" spans="3:7" ht="15" x14ac:dyDescent="0.3">
      <c r="C30" s="53" t="s">
        <v>1859</v>
      </c>
      <c r="D30" s="42"/>
      <c r="E30" s="42"/>
      <c r="F30" s="41"/>
      <c r="G30" s="41"/>
    </row>
    <row r="31" spans="3:7" ht="15" x14ac:dyDescent="0.3">
      <c r="C31" s="53" t="s">
        <v>1860</v>
      </c>
      <c r="D31" s="42"/>
      <c r="E31" s="42"/>
      <c r="F31" s="41"/>
      <c r="G31" s="41"/>
    </row>
    <row r="32" spans="3:7" ht="15" x14ac:dyDescent="0.3">
      <c r="C32" s="50"/>
      <c r="D32" s="50"/>
      <c r="E32" s="50"/>
      <c r="F32" s="41"/>
      <c r="G32" s="41"/>
    </row>
    <row r="33" spans="3:7" ht="15" x14ac:dyDescent="0.3">
      <c r="C33" s="254" t="s">
        <v>1874</v>
      </c>
      <c r="D33" s="254"/>
      <c r="E33" s="254"/>
      <c r="F33" s="254"/>
      <c r="G33" s="254"/>
    </row>
    <row r="34" spans="3:7" s="20" customFormat="1" ht="15" x14ac:dyDescent="0.35">
      <c r="C34" s="21"/>
      <c r="D34" s="21"/>
      <c r="E34" s="22"/>
    </row>
    <row r="35" spans="3:7" ht="30" x14ac:dyDescent="0.3">
      <c r="C35" s="54" t="s">
        <v>1877</v>
      </c>
      <c r="E35" s="229" t="s">
        <v>1654</v>
      </c>
      <c r="G35" s="24" t="s">
        <v>1655</v>
      </c>
    </row>
    <row r="36" spans="3:7" s="20" customFormat="1" ht="15" x14ac:dyDescent="0.3">
      <c r="C36" s="25"/>
      <c r="E36" s="25"/>
      <c r="G36" s="25"/>
    </row>
    <row r="37" spans="3:7" ht="15" x14ac:dyDescent="0.35">
      <c r="C37" s="47" t="s">
        <v>1876</v>
      </c>
      <c r="D37" s="50"/>
      <c r="E37" s="55"/>
      <c r="F37" s="41"/>
      <c r="G37" s="41"/>
    </row>
    <row r="38" spans="3:7" ht="15" x14ac:dyDescent="0.35">
      <c r="C38" s="26"/>
      <c r="D38" s="26"/>
      <c r="E38" s="27"/>
    </row>
    <row r="40" spans="3:7" ht="15.6" customHeight="1" x14ac:dyDescent="0.3">
      <c r="C40" s="56" t="s">
        <v>1861</v>
      </c>
      <c r="D40" s="28"/>
      <c r="E40" s="59" t="s">
        <v>1862</v>
      </c>
      <c r="F40" s="60"/>
      <c r="G40" s="61"/>
    </row>
    <row r="41" spans="3:7" ht="43.5" customHeight="1" x14ac:dyDescent="0.3">
      <c r="C41" s="57" t="s">
        <v>1863</v>
      </c>
      <c r="D41" s="28"/>
      <c r="E41" s="62" t="s">
        <v>1864</v>
      </c>
      <c r="F41" s="63"/>
      <c r="G41" s="64"/>
    </row>
    <row r="42" spans="3:7" ht="31.5" customHeight="1" x14ac:dyDescent="0.3">
      <c r="C42" s="57" t="s">
        <v>1865</v>
      </c>
      <c r="D42" s="28"/>
      <c r="E42" s="65" t="s">
        <v>1866</v>
      </c>
      <c r="F42" s="63"/>
      <c r="G42" s="64"/>
    </row>
    <row r="43" spans="3:7" ht="24" customHeight="1" x14ac:dyDescent="0.3">
      <c r="C43" s="57" t="s">
        <v>1867</v>
      </c>
      <c r="D43" s="28"/>
      <c r="E43" s="62" t="s">
        <v>1868</v>
      </c>
      <c r="F43" s="63"/>
      <c r="G43" s="64"/>
    </row>
    <row r="44" spans="3:7" ht="48" customHeight="1" x14ac:dyDescent="0.3">
      <c r="C44" s="58" t="s">
        <v>1869</v>
      </c>
      <c r="D44" s="28"/>
      <c r="E44" s="66" t="s">
        <v>1870</v>
      </c>
      <c r="F44" s="67"/>
      <c r="G44" s="68"/>
    </row>
    <row r="45" spans="3:7" ht="12" customHeight="1" thickBot="1" x14ac:dyDescent="0.35"/>
    <row r="46" spans="3:7" ht="15.6" thickBot="1" x14ac:dyDescent="0.35">
      <c r="C46" s="258" t="s">
        <v>1852</v>
      </c>
      <c r="D46" s="259"/>
      <c r="E46" s="259"/>
      <c r="F46" s="259"/>
      <c r="G46" s="260"/>
    </row>
    <row r="47" spans="3:7" ht="15.6" thickBot="1" x14ac:dyDescent="0.35">
      <c r="C47" s="255" t="s">
        <v>1871</v>
      </c>
      <c r="D47" s="255"/>
      <c r="E47" s="255"/>
      <c r="F47" s="255"/>
      <c r="G47" s="255"/>
    </row>
    <row r="48" spans="3:7" ht="15.6" thickBot="1" x14ac:dyDescent="0.35">
      <c r="C48" s="26"/>
      <c r="D48" s="26"/>
      <c r="E48" s="26"/>
      <c r="F48" s="26"/>
    </row>
    <row r="49" spans="2:7" ht="15" x14ac:dyDescent="0.3">
      <c r="C49" s="29" t="s">
        <v>1851</v>
      </c>
      <c r="D49" s="30"/>
      <c r="E49" s="31"/>
      <c r="F49" s="30"/>
      <c r="G49" s="30"/>
    </row>
    <row r="50" spans="2:7" ht="15" x14ac:dyDescent="0.3">
      <c r="C50" s="253" t="s">
        <v>1872</v>
      </c>
      <c r="D50" s="253"/>
      <c r="E50" s="253"/>
      <c r="F50" s="253"/>
      <c r="G50" s="253"/>
    </row>
    <row r="51" spans="2:7" ht="15" x14ac:dyDescent="0.3">
      <c r="B51" s="32" t="s">
        <v>993</v>
      </c>
      <c r="C51" s="33" t="s">
        <v>1873</v>
      </c>
      <c r="D51" s="32"/>
      <c r="E51" s="34"/>
      <c r="F51" s="32"/>
      <c r="G51" s="35"/>
    </row>
    <row r="52" spans="2:7" ht="15" x14ac:dyDescent="0.3"/>
    <row r="53" spans="2:7" ht="15" x14ac:dyDescent="0.3"/>
    <row r="54" spans="2:7" ht="15" x14ac:dyDescent="0.3"/>
    <row r="55" spans="2:7" ht="15" x14ac:dyDescent="0.3"/>
    <row r="56" spans="2:7" ht="15" x14ac:dyDescent="0.3"/>
    <row r="57" spans="2:7" ht="15" x14ac:dyDescent="0.3"/>
  </sheetData>
  <mergeCells count="7">
    <mergeCell ref="C50:G50"/>
    <mergeCell ref="C33:G33"/>
    <mergeCell ref="C47:G47"/>
    <mergeCell ref="C20:E20"/>
    <mergeCell ref="C14:E14"/>
    <mergeCell ref="C46:G46"/>
    <mergeCell ref="C19:E19"/>
  </mergeCells>
  <dataValidations count="2">
    <dataValidation type="whole" errorStyle="warning" allowBlank="1" showInputMessage="1" showErrorMessage="1" errorTitle="Please don't edit this cell" error="To be input by the International Secretariat" sqref="G4" xr:uid="{9CAED772-5693-4F11-946B-BF3C0AB9D21C}">
      <formula1>444</formula1>
      <formula2>555</formula2>
    </dataValidation>
    <dataValidation type="whole" allowBlank="1" showInputMessage="1" showErrorMessage="1" errorTitle="Do not edit these cells" error="Please do not edit these cells" sqref="G1:G3 C1:F4 C5:G52" xr:uid="{0CFC7B6E-3E5D-41BA-AAED-1E7AB33DBBBD}">
      <formula1>10000</formula1>
      <formula2>50000</formula2>
    </dataValidation>
  </dataValidations>
  <hyperlinks>
    <hyperlink ref="C20:E20" r:id="rId1" display="The data will be used to populate the global EITI data repository, available on the international EITI website: https://eiti.org/data" xr:uid="{91764B2B-390F-4282-BF0A-23BDEE8BB758}"/>
    <hyperlink ref="C47:G47" r:id="rId2" display="Give us your feedback or report a conflict in the data! Write to us at  data@eiti.org" xr:uid="{35B72654-1E12-4C3B-B5E0-4E543581A292}"/>
    <hyperlink ref="G47" r:id="rId3" display="Give us your feedback or report a conflict in the data! Write to us at  data@eiti.org" xr:uid="{819E44F5-39EF-4966-99B8-F4D1C6CD6EE1}"/>
    <hyperlink ref="E47:F47" r:id="rId4" display="Give us your feedback or report a conflict in the data! Write to us at  data@eiti.org" xr:uid="{01036C29-2A34-47DF-A023-B7343C8F033F}"/>
    <hyperlink ref="F47" r:id="rId5" display="Give us your feedback or report a conflict in the data! Write to us at  data@eiti.org" xr:uid="{B81F9E1C-4813-4A77-84E3-ACD89DAE16E9}"/>
    <hyperlink ref="C46:G46" r:id="rId6" display="For the latest version of Summary data templates, see  https://eiti.org/summary-data-template" xr:uid="{9C2E2180-4461-44AD-A05F-7FFB557A97F6}"/>
    <hyperlink ref="C19:E19" r:id="rId7" display="3. This Data sheet should be submitted alongside the EITI Report. Send it to the International Secretariat: data@eiti.org " xr:uid="{2FD53678-CD97-4AD4-AF43-BF157E80D8EC}"/>
    <hyperlink ref="F46" r:id="rId8" display="Curious about your country? Check if you country implements the EITI Standard at  https://eiti.org/countries" xr:uid="{8EA84958-AA98-4BFD-BEB1-A9D863663610}"/>
    <hyperlink ref="E46:F46" r:id="rId9" display="Curious about your country? Check if you country implements the EITI Standard at  https://eiti.org/countries" xr:uid="{C3F91BDC-7793-4335-8ADC-4696DC2DE7B4}"/>
    <hyperlink ref="G46" r:id="rId10" display="Curious about your country? Check if you country implements the EITI Standard at  https://eiti.org/countries" xr:uid="{3D1C7DB1-739B-4AEC-9446-E9FD67FCE175}"/>
    <hyperlink ref="C46:G46" r:id="rId11" display="For the latest version of Summary data templates, see  https://eiti.org/summary-data-template" xr:uid="{C5DF08ED-267B-41AB-AFFD-42DF94B4D193}"/>
    <hyperlink ref="C33:D33" r:id="rId12" display="The International Secretariat can provide advice and support on request. Please contact " xr:uid="{0296C1C5-C2F5-472B-8022-3DC0B070763E}"/>
  </hyperlinks>
  <pageMargins left="0.7" right="0.7" top="0.75" bottom="0.75" header="0.3" footer="0.3"/>
  <pageSetup paperSize="9" orientation="portrait" r:id="rId13"/>
  <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G95"/>
  <sheetViews>
    <sheetView showGridLines="0" topLeftCell="A23" zoomScaleNormal="100" workbookViewId="0">
      <selection activeCell="E41" sqref="E41"/>
    </sheetView>
  </sheetViews>
  <sheetFormatPr defaultColWidth="4" defaultRowHeight="24" customHeight="1" x14ac:dyDescent="0.3"/>
  <cols>
    <col min="1" max="1" width="4" style="7"/>
    <col min="2" max="2" width="4" style="7" hidden="1" customWidth="1"/>
    <col min="3" max="3" width="75" style="7" bestFit="1" customWidth="1"/>
    <col min="4" max="4" width="2.77734375" style="7" customWidth="1"/>
    <col min="5" max="5" width="44.44140625" style="7" bestFit="1" customWidth="1"/>
    <col min="6" max="6" width="2.77734375" style="7" customWidth="1"/>
    <col min="7" max="7" width="40.21875" style="7" bestFit="1" customWidth="1"/>
    <col min="8" max="16384" width="4" style="7"/>
  </cols>
  <sheetData>
    <row r="1" spans="1:7" ht="16.2" x14ac:dyDescent="0.3"/>
    <row r="2" spans="1:7" ht="16.2" x14ac:dyDescent="0.3">
      <c r="C2" s="263" t="s">
        <v>1878</v>
      </c>
      <c r="D2" s="263"/>
      <c r="E2" s="263"/>
      <c r="F2" s="263"/>
      <c r="G2" s="263"/>
    </row>
    <row r="3" spans="1:7" s="200" customFormat="1" x14ac:dyDescent="0.3">
      <c r="C3" s="264" t="s">
        <v>1649</v>
      </c>
      <c r="D3" s="264"/>
      <c r="E3" s="264"/>
      <c r="F3" s="264"/>
      <c r="G3" s="264"/>
    </row>
    <row r="4" spans="1:7" ht="12.75" customHeight="1" x14ac:dyDescent="0.3">
      <c r="C4" s="265" t="s">
        <v>1879</v>
      </c>
      <c r="D4" s="265"/>
      <c r="E4" s="265"/>
      <c r="F4" s="265"/>
      <c r="G4" s="265"/>
    </row>
    <row r="5" spans="1:7" ht="12.75" customHeight="1" x14ac:dyDescent="0.3">
      <c r="C5" s="266" t="s">
        <v>1646</v>
      </c>
      <c r="D5" s="266"/>
      <c r="E5" s="266"/>
      <c r="F5" s="266"/>
      <c r="G5" s="266"/>
    </row>
    <row r="6" spans="1:7" ht="12.75" customHeight="1" x14ac:dyDescent="0.3">
      <c r="C6" s="266" t="s">
        <v>1880</v>
      </c>
      <c r="D6" s="266"/>
      <c r="E6" s="266"/>
      <c r="F6" s="266"/>
      <c r="G6" s="266"/>
    </row>
    <row r="7" spans="1:7" ht="12.75" customHeight="1" x14ac:dyDescent="0.35">
      <c r="C7" s="270" t="s">
        <v>1881</v>
      </c>
      <c r="D7" s="270"/>
      <c r="E7" s="270"/>
      <c r="F7" s="270"/>
      <c r="G7" s="270"/>
    </row>
    <row r="8" spans="1:7" ht="16.2" x14ac:dyDescent="0.3">
      <c r="C8" s="17"/>
      <c r="D8" s="69"/>
      <c r="E8" s="69"/>
      <c r="F8" s="17"/>
      <c r="G8" s="17"/>
    </row>
    <row r="9" spans="1:7" ht="16.2" x14ac:dyDescent="0.3">
      <c r="C9" s="54" t="s">
        <v>1954</v>
      </c>
      <c r="D9" s="20"/>
      <c r="E9" s="23" t="s">
        <v>1953</v>
      </c>
      <c r="F9" s="20"/>
      <c r="G9" s="24" t="s">
        <v>1655</v>
      </c>
    </row>
    <row r="10" spans="1:7" ht="16.2" x14ac:dyDescent="0.3">
      <c r="C10" s="17"/>
      <c r="D10" s="69"/>
      <c r="E10" s="69"/>
      <c r="F10" s="17"/>
      <c r="G10" s="17"/>
    </row>
    <row r="11" spans="1:7" s="200" customFormat="1" x14ac:dyDescent="0.3">
      <c r="B11" s="202"/>
      <c r="C11" s="217" t="s">
        <v>1641</v>
      </c>
      <c r="E11" s="201"/>
    </row>
    <row r="12" spans="1:7" ht="19.2" thickBot="1" x14ac:dyDescent="0.35">
      <c r="A12" s="13"/>
      <c r="B12" s="13"/>
      <c r="C12" s="218" t="s">
        <v>1327</v>
      </c>
      <c r="D12" s="219"/>
      <c r="E12" s="220" t="s">
        <v>1005</v>
      </c>
      <c r="F12" s="219"/>
      <c r="G12" s="221" t="s">
        <v>1339</v>
      </c>
    </row>
    <row r="13" spans="1:7" ht="16.8" thickBot="1" x14ac:dyDescent="0.35">
      <c r="B13" s="14"/>
      <c r="C13" s="70" t="s">
        <v>993</v>
      </c>
      <c r="D13" s="71"/>
      <c r="E13" s="72"/>
      <c r="F13" s="71"/>
      <c r="G13" s="72"/>
    </row>
    <row r="14" spans="1:7" ht="16.2" x14ac:dyDescent="0.3">
      <c r="A14" s="9"/>
      <c r="B14" s="9" t="s">
        <v>993</v>
      </c>
      <c r="C14" s="73" t="s">
        <v>983</v>
      </c>
      <c r="D14" s="32"/>
      <c r="E14" s="109" t="s">
        <v>613</v>
      </c>
      <c r="F14" s="32"/>
      <c r="G14" s="74"/>
    </row>
    <row r="15" spans="1:7" ht="16.2" x14ac:dyDescent="0.3">
      <c r="A15" s="9"/>
      <c r="B15" s="9" t="s">
        <v>993</v>
      </c>
      <c r="C15" s="73" t="s">
        <v>737</v>
      </c>
      <c r="D15" s="32"/>
      <c r="E15" s="76" t="str">
        <f>IFERROR(VLOOKUP($E$14,Table1_Country_codes_and_currencies[],3,FALSE),"")</f>
        <v>SUR</v>
      </c>
      <c r="F15" s="32"/>
      <c r="G15" s="74"/>
    </row>
    <row r="16" spans="1:7" ht="16.2" x14ac:dyDescent="0.3">
      <c r="B16" s="9" t="s">
        <v>993</v>
      </c>
      <c r="C16" s="73" t="s">
        <v>1325</v>
      </c>
      <c r="D16" s="32"/>
      <c r="E16" s="76" t="str">
        <f>IFERROR(VLOOKUP($E$14,Table1_Country_codes_and_currencies[],7,FALSE),"")</f>
        <v>Surinamese dollar</v>
      </c>
      <c r="F16" s="32"/>
      <c r="G16" s="74"/>
    </row>
    <row r="17" spans="1:7" ht="16.8" thickBot="1" x14ac:dyDescent="0.35">
      <c r="B17" s="9" t="s">
        <v>993</v>
      </c>
      <c r="C17" s="80" t="s">
        <v>1326</v>
      </c>
      <c r="D17" s="77"/>
      <c r="E17" s="78" t="str">
        <f>IFERROR(VLOOKUP($E$14,Table1_Country_codes_and_currencies[],5,FALSE),"")</f>
        <v>SRD</v>
      </c>
      <c r="F17" s="77"/>
      <c r="G17" s="79"/>
    </row>
    <row r="18" spans="1:7" ht="16.8" thickBot="1" x14ac:dyDescent="0.35">
      <c r="B18" s="14"/>
      <c r="C18" s="70" t="s">
        <v>994</v>
      </c>
      <c r="D18" s="71"/>
      <c r="E18" s="72"/>
      <c r="F18" s="71"/>
      <c r="G18" s="72"/>
    </row>
    <row r="19" spans="1:7" ht="16.2" x14ac:dyDescent="0.3">
      <c r="A19" s="9"/>
      <c r="B19" s="9" t="s">
        <v>994</v>
      </c>
      <c r="C19" s="73" t="s">
        <v>984</v>
      </c>
      <c r="D19" s="32"/>
      <c r="E19" s="110">
        <v>44927</v>
      </c>
      <c r="F19" s="32"/>
      <c r="G19" s="74"/>
    </row>
    <row r="20" spans="1:7" ht="16.8" thickBot="1" x14ac:dyDescent="0.35">
      <c r="A20" s="9"/>
      <c r="B20" s="9" t="s">
        <v>994</v>
      </c>
      <c r="C20" s="80" t="s">
        <v>985</v>
      </c>
      <c r="D20" s="77"/>
      <c r="E20" s="110">
        <v>45291</v>
      </c>
      <c r="F20" s="77"/>
      <c r="G20" s="79"/>
    </row>
    <row r="21" spans="1:7" ht="16.8" thickBot="1" x14ac:dyDescent="0.35">
      <c r="B21" s="14"/>
      <c r="C21" s="70" t="s">
        <v>1328</v>
      </c>
      <c r="D21" s="71"/>
      <c r="E21" s="81"/>
      <c r="F21" s="71"/>
      <c r="G21" s="72"/>
    </row>
    <row r="22" spans="1:7" ht="16.2" x14ac:dyDescent="0.3">
      <c r="B22" s="9" t="s">
        <v>1328</v>
      </c>
      <c r="C22" s="82" t="s">
        <v>995</v>
      </c>
      <c r="D22" s="32"/>
      <c r="E22" s="109" t="s">
        <v>996</v>
      </c>
      <c r="F22" s="32"/>
      <c r="G22" s="74"/>
    </row>
    <row r="23" spans="1:7" ht="16.2" x14ac:dyDescent="0.3">
      <c r="A23" s="9"/>
      <c r="B23" s="9" t="s">
        <v>1328</v>
      </c>
      <c r="C23" s="73" t="s">
        <v>1004</v>
      </c>
      <c r="D23" s="32"/>
      <c r="E23" s="111" t="s">
        <v>1965</v>
      </c>
      <c r="F23" s="32"/>
      <c r="G23" s="74"/>
    </row>
    <row r="24" spans="1:7" ht="16.2" x14ac:dyDescent="0.3">
      <c r="B24" s="9" t="s">
        <v>1328</v>
      </c>
      <c r="C24" s="73" t="s">
        <v>1002</v>
      </c>
      <c r="D24" s="32"/>
      <c r="E24" s="112">
        <v>46015</v>
      </c>
      <c r="F24" s="32"/>
      <c r="G24" s="74"/>
    </row>
    <row r="25" spans="1:7" ht="16.2" x14ac:dyDescent="0.3">
      <c r="A25" s="9"/>
      <c r="B25" s="9" t="s">
        <v>1328</v>
      </c>
      <c r="C25" s="73" t="s">
        <v>1332</v>
      </c>
      <c r="D25" s="32"/>
      <c r="E25" s="113" t="s">
        <v>1966</v>
      </c>
      <c r="F25" s="32"/>
      <c r="G25" s="74"/>
    </row>
    <row r="26" spans="1:7" ht="16.2" x14ac:dyDescent="0.3">
      <c r="B26" s="9" t="s">
        <v>1328</v>
      </c>
      <c r="C26" s="83" t="s">
        <v>1759</v>
      </c>
      <c r="D26" s="84"/>
      <c r="E26" s="111" t="s">
        <v>999</v>
      </c>
      <c r="F26" s="84"/>
      <c r="G26" s="85"/>
    </row>
    <row r="27" spans="1:7" ht="16.2" x14ac:dyDescent="0.3">
      <c r="B27" s="9" t="s">
        <v>1328</v>
      </c>
      <c r="C27" s="73" t="s">
        <v>1666</v>
      </c>
      <c r="D27" s="32"/>
      <c r="E27" s="112" t="str">
        <f>IF(OR($E$26=Lists!$I$4,$E$26=Lists!$I$5),"&lt;Date in this format: YYYY-MM-DD&gt;","")</f>
        <v/>
      </c>
      <c r="F27" s="32"/>
      <c r="G27" s="86"/>
    </row>
    <row r="28" spans="1:7" ht="16.2" x14ac:dyDescent="0.3">
      <c r="A28" s="9"/>
      <c r="B28" s="9" t="s">
        <v>1328</v>
      </c>
      <c r="C28" s="73" t="s">
        <v>1682</v>
      </c>
      <c r="D28" s="32"/>
      <c r="E28" s="113" t="str">
        <f>IF(OR($E$26=Lists!$I$4,$E$26=Lists!$I$5),"&lt;URL&gt;","")</f>
        <v/>
      </c>
      <c r="F28" s="32"/>
      <c r="G28" s="86"/>
    </row>
    <row r="29" spans="1:7" ht="16.2" x14ac:dyDescent="0.3">
      <c r="B29" s="9" t="s">
        <v>1328</v>
      </c>
      <c r="C29" s="83" t="s">
        <v>1329</v>
      </c>
      <c r="D29" s="84"/>
      <c r="E29" s="111" t="s">
        <v>999</v>
      </c>
      <c r="F29" s="87"/>
      <c r="G29" s="88"/>
    </row>
    <row r="30" spans="1:7" ht="16.2" x14ac:dyDescent="0.3">
      <c r="A30" s="9"/>
      <c r="B30" s="9" t="s">
        <v>1328</v>
      </c>
      <c r="C30" s="73" t="s">
        <v>1330</v>
      </c>
      <c r="D30" s="32"/>
      <c r="E30" s="112" t="str">
        <f>IF(OR($E$29=Lists!$I$4,$E$29=Lists!$I$5),"&lt;Date in this format: YYYY-MM-DD&gt;","")</f>
        <v/>
      </c>
      <c r="F30" s="32"/>
      <c r="G30" s="74"/>
    </row>
    <row r="31" spans="1:7" ht="16.8" thickBot="1" x14ac:dyDescent="0.35">
      <c r="A31" s="9"/>
      <c r="B31" s="9" t="s">
        <v>1328</v>
      </c>
      <c r="C31" s="73" t="s">
        <v>1331</v>
      </c>
      <c r="D31" s="89"/>
      <c r="E31" s="114" t="str">
        <f>IF(OR($E$29=Lists!$I$4,$E$29=Lists!$I$5),"&lt;URL&gt;","")</f>
        <v/>
      </c>
      <c r="F31" s="77"/>
      <c r="G31" s="90"/>
    </row>
    <row r="32" spans="1:7" ht="16.05" customHeight="1" thickBot="1" x14ac:dyDescent="0.35">
      <c r="C32" s="216" t="s">
        <v>1948</v>
      </c>
      <c r="D32" s="91"/>
      <c r="E32" s="34"/>
      <c r="F32" s="92"/>
      <c r="G32" s="35"/>
    </row>
    <row r="33" spans="1:7" ht="16.2" x14ac:dyDescent="0.3">
      <c r="A33" s="9"/>
      <c r="B33" s="11"/>
      <c r="C33" s="93" t="s">
        <v>1658</v>
      </c>
      <c r="D33" s="32"/>
      <c r="E33" s="115" t="s">
        <v>1669</v>
      </c>
      <c r="F33" s="17"/>
      <c r="G33" s="94" t="str">
        <f>IF(OR($E$29=Lists!$I$4,$E$29=Lists!$I$5),"&lt;URL&gt;","")</f>
        <v/>
      </c>
    </row>
    <row r="34" spans="1:7" ht="16.8" thickBot="1" x14ac:dyDescent="0.35">
      <c r="B34" s="9" t="s">
        <v>1337</v>
      </c>
      <c r="C34" s="95" t="s">
        <v>1432</v>
      </c>
      <c r="D34" s="77"/>
      <c r="E34" s="113" t="s">
        <v>1966</v>
      </c>
      <c r="F34" s="71"/>
      <c r="G34" s="96"/>
    </row>
    <row r="35" spans="1:7" ht="18" customHeight="1" thickBot="1" x14ac:dyDescent="0.35">
      <c r="A35" s="9"/>
      <c r="B35" s="9" t="s">
        <v>1337</v>
      </c>
      <c r="C35" s="70" t="s">
        <v>1337</v>
      </c>
      <c r="D35" s="71"/>
      <c r="E35" s="92"/>
      <c r="F35" s="71"/>
      <c r="G35" s="92"/>
    </row>
    <row r="36" spans="1:7" ht="15.6" customHeight="1" x14ac:dyDescent="0.3">
      <c r="B36" s="9" t="s">
        <v>1337</v>
      </c>
      <c r="C36" s="75" t="s">
        <v>1003</v>
      </c>
      <c r="D36" s="32"/>
      <c r="E36" s="76"/>
      <c r="F36" s="32"/>
      <c r="G36" s="32"/>
    </row>
    <row r="37" spans="1:7" ht="16.5" customHeight="1" x14ac:dyDescent="0.3">
      <c r="A37" s="9"/>
      <c r="B37" s="9" t="s">
        <v>1337</v>
      </c>
      <c r="C37" s="97" t="s">
        <v>986</v>
      </c>
      <c r="D37" s="32"/>
      <c r="E37" s="111" t="s">
        <v>996</v>
      </c>
      <c r="F37" s="32"/>
      <c r="G37" s="86"/>
    </row>
    <row r="38" spans="1:7" ht="16.5" customHeight="1" x14ac:dyDescent="0.3">
      <c r="A38" s="9"/>
      <c r="B38" s="9" t="s">
        <v>1337</v>
      </c>
      <c r="C38" s="97" t="s">
        <v>987</v>
      </c>
      <c r="D38" s="32"/>
      <c r="E38" s="111" t="s">
        <v>996</v>
      </c>
      <c r="F38" s="32"/>
      <c r="G38" s="86"/>
    </row>
    <row r="39" spans="1:7" ht="15.6" customHeight="1" x14ac:dyDescent="0.3">
      <c r="B39" s="9" t="s">
        <v>1337</v>
      </c>
      <c r="C39" s="97" t="s">
        <v>1430</v>
      </c>
      <c r="D39" s="32"/>
      <c r="E39" s="111" t="s">
        <v>996</v>
      </c>
      <c r="F39" s="32"/>
      <c r="G39" s="86"/>
    </row>
    <row r="40" spans="1:7" ht="18" customHeight="1" x14ac:dyDescent="0.3">
      <c r="B40" s="9" t="s">
        <v>1337</v>
      </c>
      <c r="C40" s="97" t="s">
        <v>1835</v>
      </c>
      <c r="D40" s="32"/>
      <c r="E40" s="111" t="s">
        <v>1000</v>
      </c>
      <c r="F40" s="32"/>
      <c r="G40" s="86"/>
    </row>
    <row r="41" spans="1:7" ht="16.2" x14ac:dyDescent="0.3">
      <c r="B41" s="9" t="s">
        <v>1337</v>
      </c>
      <c r="C41" s="98" t="s">
        <v>1656</v>
      </c>
      <c r="D41" s="32"/>
      <c r="E41" s="111" t="s">
        <v>1000</v>
      </c>
      <c r="F41" s="32"/>
      <c r="G41" s="86"/>
    </row>
    <row r="42" spans="1:7" ht="16.2" x14ac:dyDescent="0.3">
      <c r="B42" s="9" t="s">
        <v>1337</v>
      </c>
      <c r="C42" s="97" t="s">
        <v>1758</v>
      </c>
      <c r="D42" s="32"/>
      <c r="E42" s="111">
        <v>2</v>
      </c>
      <c r="F42" s="32"/>
      <c r="G42" s="86"/>
    </row>
    <row r="43" spans="1:7" ht="16.2" x14ac:dyDescent="0.3">
      <c r="B43" s="9" t="s">
        <v>1337</v>
      </c>
      <c r="C43" s="97" t="s">
        <v>1834</v>
      </c>
      <c r="D43" s="99"/>
      <c r="E43" s="111">
        <v>29</v>
      </c>
      <c r="F43" s="32"/>
      <c r="G43" s="100"/>
    </row>
    <row r="44" spans="1:7" ht="16.2" x14ac:dyDescent="0.3">
      <c r="B44" s="9" t="s">
        <v>1337</v>
      </c>
      <c r="C44" s="101" t="s">
        <v>1882</v>
      </c>
      <c r="D44" s="32"/>
      <c r="E44" s="116" t="s">
        <v>1178</v>
      </c>
      <c r="F44" s="84"/>
      <c r="G44" s="86"/>
    </row>
    <row r="45" spans="1:7" ht="16.2" x14ac:dyDescent="0.3">
      <c r="B45" s="9" t="s">
        <v>1337</v>
      </c>
      <c r="C45" s="102" t="s">
        <v>1333</v>
      </c>
      <c r="D45" s="32"/>
      <c r="E45" s="117">
        <v>36.090000000000003</v>
      </c>
      <c r="F45" s="32"/>
      <c r="G45" s="86"/>
    </row>
    <row r="46" spans="1:7" ht="29.4" customHeight="1" thickBot="1" x14ac:dyDescent="0.35">
      <c r="B46" s="9" t="s">
        <v>1337</v>
      </c>
      <c r="C46" s="214" t="s">
        <v>1757</v>
      </c>
      <c r="D46" s="77"/>
      <c r="E46" s="215" t="s">
        <v>1967</v>
      </c>
      <c r="F46" s="77"/>
      <c r="G46" s="124"/>
    </row>
    <row r="47" spans="1:7" s="13" customFormat="1" ht="16.8" thickBot="1" x14ac:dyDescent="0.35">
      <c r="A47" s="7"/>
      <c r="B47" s="9" t="s">
        <v>1337</v>
      </c>
      <c r="C47" s="212" t="s">
        <v>1946</v>
      </c>
      <c r="D47" s="77"/>
      <c r="E47" s="213"/>
      <c r="F47" s="77"/>
      <c r="G47" s="124"/>
    </row>
    <row r="48" spans="1:7" ht="15.6" customHeight="1" x14ac:dyDescent="0.3">
      <c r="B48" s="9" t="s">
        <v>1337</v>
      </c>
      <c r="C48" s="97" t="s">
        <v>1334</v>
      </c>
      <c r="D48" s="32"/>
      <c r="E48" s="111" t="s">
        <v>996</v>
      </c>
      <c r="F48" s="32"/>
      <c r="G48" s="86"/>
    </row>
    <row r="49" spans="1:7" s="9" customFormat="1" ht="16.2" x14ac:dyDescent="0.3">
      <c r="A49" s="7"/>
      <c r="C49" s="97" t="s">
        <v>1431</v>
      </c>
      <c r="D49" s="32"/>
      <c r="E49" s="111" t="s">
        <v>996</v>
      </c>
      <c r="F49" s="32"/>
      <c r="G49" s="86"/>
    </row>
    <row r="50" spans="1:7" s="9" customFormat="1" ht="15.6" customHeight="1" x14ac:dyDescent="0.3">
      <c r="A50" s="7"/>
      <c r="C50" s="97" t="s">
        <v>1335</v>
      </c>
      <c r="D50" s="32"/>
      <c r="E50" s="111" t="s">
        <v>996</v>
      </c>
      <c r="F50" s="32"/>
      <c r="G50" s="86"/>
    </row>
    <row r="51" spans="1:7" ht="16.8" thickBot="1" x14ac:dyDescent="0.35">
      <c r="B51" s="9"/>
      <c r="C51" s="122" t="s">
        <v>1336</v>
      </c>
      <c r="D51" s="77"/>
      <c r="E51" s="123" t="s">
        <v>999</v>
      </c>
      <c r="F51" s="77"/>
      <c r="G51" s="124"/>
    </row>
    <row r="52" spans="1:7" ht="16.8" thickBot="1" x14ac:dyDescent="0.35">
      <c r="B52" s="9"/>
      <c r="C52" s="119" t="s">
        <v>1884</v>
      </c>
      <c r="D52" s="120"/>
      <c r="E52" s="121">
        <f>SUM(E53:E56)</f>
        <v>1</v>
      </c>
      <c r="F52" s="120"/>
      <c r="G52" s="120"/>
    </row>
    <row r="53" spans="1:7" ht="16.2" x14ac:dyDescent="0.3">
      <c r="B53" s="9"/>
      <c r="C53" s="73" t="s">
        <v>1634</v>
      </c>
      <c r="D53" s="32"/>
      <c r="E53" s="103">
        <f>COUNTIF('Part 2 - Disclosure checklist'!$D:$D,Lists!$K$4)/SUM(COUNTIF('Part 2 - Disclosure checklist'!$D:$D,"*EITI Reporting or systematically disclosed?*"),COUNTIF('Part 2 - Disclosure checklist'!$D:$D,Lists!$K$4),COUNTIF('Part 2 - Disclosure checklist'!$D:$D,Lists!$K$5),COUNTIF('Part 2 - Disclosure checklist'!$D:$D,Lists!$K$6),COUNTIF('Part 2 - Disclosure checklist'!$D:$D,Lists!$K$7))</f>
        <v>0.2857142857142857</v>
      </c>
      <c r="F53" s="32"/>
      <c r="G53" s="104" t="s">
        <v>1635</v>
      </c>
    </row>
    <row r="54" spans="1:7" s="9" customFormat="1" ht="16.2" x14ac:dyDescent="0.3">
      <c r="B54" s="14"/>
      <c r="C54" s="73" t="s">
        <v>1670</v>
      </c>
      <c r="D54" s="32"/>
      <c r="E54" s="103">
        <f>COUNTIF('Part 2 - Disclosure checklist'!$D:$D,Lists!$K$5)/SUM(COUNTIF('Part 2 - Disclosure checklist'!$D:$D,"*EITI Reporting or systematically disclosed?*"),COUNTIF('Part 2 - Disclosure checklist'!$D:$D,Lists!$K$4),COUNTIF('Part 2 - Disclosure checklist'!$D:$D,Lists!$K$5),COUNTIF('Part 2 - Disclosure checklist'!$D:$D,Lists!$K$6),COUNTIF('Part 2 - Disclosure checklist'!$D:$D,Lists!$K$7))</f>
        <v>0.44642857142857145</v>
      </c>
      <c r="F54" s="32"/>
      <c r="G54" s="104" t="s">
        <v>1635</v>
      </c>
    </row>
    <row r="55" spans="1:7" s="9" customFormat="1" ht="16.2" x14ac:dyDescent="0.3">
      <c r="A55" s="7"/>
      <c r="B55" s="9" t="s">
        <v>1338</v>
      </c>
      <c r="C55" s="73" t="s">
        <v>1000</v>
      </c>
      <c r="D55" s="32"/>
      <c r="E55" s="103">
        <f>COUNTIF('Part 2 - Disclosure checklist'!$D:$D,Lists!$K$6)/SUM(COUNTIF('Part 2 - Disclosure checklist'!$D:$D,"*EITI Reporting or systematically disclosed?*"),COUNTIF('Part 2 - Disclosure checklist'!$D:$D,Lists!$K$4),COUNTIF('Part 2 - Disclosure checklist'!$D:$D,Lists!$K$5),COUNTIF('Part 2 - Disclosure checklist'!$D:$D,Lists!$K$6),COUNTIF('Part 2 - Disclosure checklist'!$D:$D,Lists!$K$7))</f>
        <v>0.14285714285714285</v>
      </c>
      <c r="F55" s="32"/>
      <c r="G55" s="104" t="s">
        <v>1635</v>
      </c>
    </row>
    <row r="56" spans="1:7" ht="15" customHeight="1" thickBot="1" x14ac:dyDescent="0.35">
      <c r="B56" s="9" t="s">
        <v>1338</v>
      </c>
      <c r="C56" s="73" t="s">
        <v>1587</v>
      </c>
      <c r="D56" s="32"/>
      <c r="E56" s="103">
        <f>COUNTIF('Part 2 - Disclosure checklist'!$D:$D,Lists!$K$7)/SUM(COUNTIF('Part 2 - Disclosure checklist'!$D:$D,"*EITI Reporting or systematically disclosed?*"),COUNTIF('Part 2 - Disclosure checklist'!$D:$D,Lists!$K$4),COUNTIF('Part 2 - Disclosure checklist'!$D:$D,Lists!$K$5),COUNTIF('Part 2 - Disclosure checklist'!$D:$D,Lists!$K$6),COUNTIF('Part 2 - Disclosure checklist'!$D:$D,Lists!$K$7))</f>
        <v>0.125</v>
      </c>
      <c r="F56" s="32"/>
      <c r="G56" s="104" t="s">
        <v>1635</v>
      </c>
    </row>
    <row r="57" spans="1:7" ht="16.8" thickBot="1" x14ac:dyDescent="0.35">
      <c r="B57" s="9" t="s">
        <v>1338</v>
      </c>
      <c r="C57" s="105" t="s">
        <v>1657</v>
      </c>
      <c r="D57" s="106"/>
      <c r="E57" s="107"/>
      <c r="F57" s="106"/>
      <c r="G57" s="106"/>
    </row>
    <row r="58" spans="1:7" s="9" customFormat="1" ht="16.2" x14ac:dyDescent="0.3">
      <c r="A58" s="7"/>
      <c r="B58" s="9" t="s">
        <v>1338</v>
      </c>
      <c r="C58" s="73" t="s">
        <v>990</v>
      </c>
      <c r="D58" s="32"/>
      <c r="E58" s="109" t="s">
        <v>1968</v>
      </c>
      <c r="F58" s="32"/>
      <c r="G58" s="74"/>
    </row>
    <row r="59" spans="1:7" ht="16.2" x14ac:dyDescent="0.3">
      <c r="C59" s="73" t="s">
        <v>991</v>
      </c>
      <c r="D59" s="32"/>
      <c r="E59" s="109" t="s">
        <v>1965</v>
      </c>
      <c r="F59" s="32"/>
      <c r="G59" s="74"/>
    </row>
    <row r="60" spans="1:7" ht="16.2" x14ac:dyDescent="0.3">
      <c r="C60" s="73" t="s">
        <v>992</v>
      </c>
      <c r="D60" s="32"/>
      <c r="E60" s="239" t="s">
        <v>1969</v>
      </c>
      <c r="F60" s="32"/>
      <c r="G60" s="74"/>
    </row>
    <row r="61" spans="1:7" ht="16.8" thickBot="1" x14ac:dyDescent="0.35">
      <c r="C61" s="108"/>
      <c r="D61" s="77"/>
      <c r="E61" s="78"/>
      <c r="F61" s="77"/>
      <c r="G61" s="89"/>
    </row>
    <row r="62" spans="1:7" s="9" customFormat="1" ht="16.8" thickBot="1" x14ac:dyDescent="0.35">
      <c r="A62" s="7"/>
      <c r="B62" s="7"/>
      <c r="C62" s="267"/>
      <c r="D62" s="267"/>
      <c r="E62" s="267"/>
      <c r="F62" s="267"/>
      <c r="G62" s="267"/>
    </row>
    <row r="63" spans="1:7" s="17" customFormat="1" ht="15.6" thickBot="1" x14ac:dyDescent="0.35">
      <c r="C63" s="258" t="s">
        <v>1852</v>
      </c>
      <c r="D63" s="259"/>
      <c r="E63" s="259"/>
      <c r="F63" s="259"/>
      <c r="G63" s="260"/>
    </row>
    <row r="64" spans="1:7" s="17" customFormat="1" ht="15.6" thickBot="1" x14ac:dyDescent="0.35">
      <c r="C64" s="258" t="s">
        <v>1871</v>
      </c>
      <c r="D64" s="259"/>
      <c r="E64" s="259"/>
      <c r="F64" s="259"/>
      <c r="G64" s="260"/>
    </row>
    <row r="65" spans="2:7" s="17" customFormat="1" ht="15.6" thickBot="1" x14ac:dyDescent="0.35">
      <c r="C65" s="268"/>
      <c r="D65" s="268"/>
      <c r="E65" s="268"/>
      <c r="F65" s="268"/>
      <c r="G65" s="268"/>
    </row>
    <row r="66" spans="2:7" s="17" customFormat="1" ht="18.75" customHeight="1" x14ac:dyDescent="0.3">
      <c r="C66" s="269" t="s">
        <v>1851</v>
      </c>
      <c r="D66" s="269"/>
      <c r="E66" s="269"/>
      <c r="F66" s="269"/>
      <c r="G66" s="269"/>
    </row>
    <row r="67" spans="2:7" s="17" customFormat="1" ht="15" x14ac:dyDescent="0.3">
      <c r="C67" s="253" t="s">
        <v>1872</v>
      </c>
      <c r="D67" s="253"/>
      <c r="E67" s="253"/>
      <c r="F67" s="253"/>
      <c r="G67" s="253"/>
    </row>
    <row r="68" spans="2:7" s="17" customFormat="1" ht="15" x14ac:dyDescent="0.3">
      <c r="B68" s="32" t="s">
        <v>993</v>
      </c>
      <c r="C68" s="262" t="s">
        <v>1873</v>
      </c>
      <c r="D68" s="262"/>
      <c r="E68" s="262"/>
      <c r="F68" s="262"/>
      <c r="G68" s="262"/>
    </row>
    <row r="69" spans="2:7" ht="16.2" x14ac:dyDescent="0.3">
      <c r="C69" s="10"/>
      <c r="D69" s="9"/>
      <c r="E69" s="10"/>
      <c r="F69" s="9"/>
      <c r="G69" s="9"/>
    </row>
    <row r="70" spans="2:7" ht="15" customHeight="1" x14ac:dyDescent="0.3">
      <c r="C70" s="8"/>
      <c r="D70" s="8"/>
      <c r="E70" s="8"/>
      <c r="F70" s="8"/>
    </row>
    <row r="71" spans="2:7" ht="15" customHeight="1" x14ac:dyDescent="0.3"/>
    <row r="72" spans="2:7" ht="16.2" x14ac:dyDescent="0.3">
      <c r="C72" s="272"/>
      <c r="D72" s="272"/>
      <c r="E72" s="272"/>
      <c r="F72" s="272"/>
      <c r="G72" s="272"/>
    </row>
    <row r="73" spans="2:7" ht="16.2" x14ac:dyDescent="0.3">
      <c r="C73" s="272"/>
      <c r="D73" s="272"/>
      <c r="E73" s="272"/>
      <c r="F73" s="272"/>
      <c r="G73" s="272"/>
    </row>
    <row r="74" spans="2:7" ht="18.75" customHeight="1" x14ac:dyDescent="0.3">
      <c r="C74" s="272"/>
      <c r="D74" s="272"/>
      <c r="E74" s="272"/>
      <c r="F74" s="272"/>
      <c r="G74" s="272"/>
    </row>
    <row r="75" spans="2:7" ht="16.2" x14ac:dyDescent="0.3">
      <c r="C75" s="272"/>
      <c r="D75" s="272"/>
      <c r="E75" s="272"/>
      <c r="F75" s="272"/>
      <c r="G75" s="272"/>
    </row>
    <row r="76" spans="2:7" ht="16.2" x14ac:dyDescent="0.3">
      <c r="C76" s="8"/>
      <c r="D76" s="8"/>
      <c r="E76" s="8"/>
      <c r="F76" s="8"/>
    </row>
    <row r="77" spans="2:7" ht="16.2" x14ac:dyDescent="0.3">
      <c r="C77" s="271"/>
      <c r="D77" s="271"/>
      <c r="E77" s="271"/>
    </row>
    <row r="78" spans="2:7" ht="16.2" x14ac:dyDescent="0.3">
      <c r="C78" s="271"/>
      <c r="D78" s="271"/>
      <c r="E78" s="271"/>
    </row>
    <row r="79" spans="2:7" ht="16.2" x14ac:dyDescent="0.3"/>
    <row r="80" spans="2:7" ht="16.2" x14ac:dyDescent="0.3"/>
    <row r="81" ht="16.2" x14ac:dyDescent="0.3"/>
    <row r="82" ht="16.2" x14ac:dyDescent="0.3"/>
    <row r="83" ht="16.2" x14ac:dyDescent="0.3"/>
    <row r="84" ht="16.2" x14ac:dyDescent="0.3"/>
    <row r="85" ht="16.2" x14ac:dyDescent="0.3"/>
    <row r="86" ht="16.2" x14ac:dyDescent="0.3"/>
    <row r="87" ht="16.2" x14ac:dyDescent="0.3"/>
    <row r="88" ht="16.2" x14ac:dyDescent="0.3"/>
    <row r="89" ht="16.2" x14ac:dyDescent="0.3"/>
    <row r="90" ht="16.2" x14ac:dyDescent="0.3"/>
    <row r="91" ht="16.2" x14ac:dyDescent="0.3"/>
    <row r="92" ht="16.2" x14ac:dyDescent="0.3"/>
    <row r="93" ht="16.2" x14ac:dyDescent="0.3"/>
    <row r="94" ht="16.2" x14ac:dyDescent="0.3"/>
    <row r="95" ht="16.2" x14ac:dyDescent="0.3"/>
  </sheetData>
  <sheetProtection selectLockedCells="1"/>
  <dataConsolidate/>
  <mergeCells count="19">
    <mergeCell ref="C78:E78"/>
    <mergeCell ref="C72:G72"/>
    <mergeCell ref="C73:G73"/>
    <mergeCell ref="C74:G74"/>
    <mergeCell ref="C75:G75"/>
    <mergeCell ref="C77:E77"/>
    <mergeCell ref="C68:G68"/>
    <mergeCell ref="C2:G2"/>
    <mergeCell ref="C3:G3"/>
    <mergeCell ref="C4:G4"/>
    <mergeCell ref="C5:G5"/>
    <mergeCell ref="C6:G6"/>
    <mergeCell ref="C64:G64"/>
    <mergeCell ref="C67:G67"/>
    <mergeCell ref="C63:G63"/>
    <mergeCell ref="C62:G62"/>
    <mergeCell ref="C65:G65"/>
    <mergeCell ref="C66:G66"/>
    <mergeCell ref="C7:G7"/>
  </mergeCells>
  <dataValidations xWindow="1195" yWindow="633" count="16">
    <dataValidation type="date" allowBlank="1" showInputMessage="1" showErrorMessage="1" errorTitle="Incorrect format" error="Please revise information according to specified format" promptTitle="Input date in specific format" prompt="YYYY-MM-DD" sqref="E30 E19:E20 E27 E24" xr:uid="{F8800322-AA7E-4331-9E06-6D5947305C1D}">
      <formula1>36161</formula1>
      <formula2>47848</formula2>
    </dataValidation>
    <dataValidation allowBlank="1" showInputMessage="1" showErrorMessage="1" promptTitle="EITI Report URL" prompt="Please insert direct URL to EITI Report (or report folder)." sqref="E25 E34" xr:uid="{C65CA56D-377E-4702-A9BF-B225A66D02F6}"/>
    <dataValidation allowBlank="1" showInputMessage="1" showErrorMessage="1" promptTitle="Entity name" prompt="Insert name of the organisation, company, or government agency here" sqref="E23" xr:uid="{00000000-0002-0000-0100-000004000000}"/>
    <dataValidation type="decimal" allowBlank="1" showInputMessage="1" showErrorMessage="1" errorTitle="Non-number value detected" error="Only input numbers in this cell. If additional information is appropriate, please include in appropriate columns on the right." promptTitle="Exchange/conversion rate" prompt="Please input the relevant exchange rate from 1 USD to the currency reported above._x000a__x000a_If additional information is relevant, include this in comment section." sqref="E45" xr:uid="{00000000-0002-0000-0100-000005000000}">
      <formula1>0</formula1>
      <formula2>9999999999999990000</formula2>
    </dataValidation>
    <dataValidation allowBlank="1" showInputMessage="1" showErrorMessage="1" promptTitle="URL" prompt="Please insert direct URL to the reference document" sqref="E46" xr:uid="{4D2ABA4E-F97B-4744-98AC-EC39576AE8B7}"/>
    <dataValidation type="list" allowBlank="1" showInputMessage="1" showErrorMessage="1" errorTitle="Invalid entry" error="_x000a_Please choose among the following:_x000a__x000a_Yes_x000a_No_x000a_Partially_x000a_Not applicable" promptTitle="Choose among the following" prompt="_x000a_Yes_x000a_No_x000a_Partially_x000a_Not applicable" sqref="E29 E48:E51 E22 E26 E37:E41" xr:uid="{5DD73E25-8898-41B4-B745-2A92CCEC7068}">
      <formula1>Simple_options_list</formula1>
    </dataValidation>
    <dataValidation allowBlank="1" showInputMessage="1" showErrorMessage="1" promptTitle="Data files (CSV, excel)" prompt="Please insert direct URL to accompanying data files for report on National EITI website._x000a__x000a_Data files refer to excel, CSV or similar. PDFs are not to be included here" sqref="E28" xr:uid="{C821FEFA-DFCF-40D8-8246-EB0F476E2C8B}"/>
    <dataValidation type="date" allowBlank="1" showInputMessage="1" showErrorMessage="1" errorTitle="Incorrect format" error="Please revise information according to specified format" promptTitle="EITI Report URL" prompt="Please insert direct URL to EITI Report (or report folder) on National EITI website." sqref="E25 E34" xr:uid="{93883956-635E-425A-8EDF-4B4BB66068B0}">
      <formula1>36161</formula1>
      <formula2>47848</formula2>
    </dataValidation>
    <dataValidation allowBlank="1" showInputMessage="1" showErrorMessage="1" promptTitle="Additional relevant files" prompt="If several files relevant to the report exist, please indicate as such here. If several, please copy this into several rows." sqref="E31" xr:uid="{48F7CDB2-1CCA-4F17-A500-C0810AED8199}"/>
    <dataValidation type="whole" operator="greaterThanOrEqual" allowBlank="1" showInputMessage="1" showErrorMessage="1" errorTitle="Number" error="Please input a number in this cell" sqref="E42:E43" xr:uid="{BE4C30A4-913A-424A-83E0-F3633D1BE779}">
      <formula1>1</formula1>
    </dataValidation>
    <dataValidation type="list" allowBlank="1" showInputMessage="1" showErrorMessage="1" promptTitle="Reporting type" prompt="Please indicate which type of reporting, between:_x000a__x000a_Systematic disclosure_x000a_EITI Report_x000a_Not available_x000a_Not applicable" sqref="E33" xr:uid="{E192EF1E-9B5F-4EB1-BF02-36F681E971D7}">
      <formula1>Reporting_options_list</formula1>
    </dataValidation>
    <dataValidation allowBlank="1" showInputMessage="1" showErrorMessage="1" promptTitle="URL" prompt="Please input URL" sqref="E31" xr:uid="{97B8CAB1-C726-4263-96E6-64E40EFEF989}"/>
    <dataValidation type="list" allowBlank="1" showInputMessage="1" showErrorMessage="1" errorTitle="Invalid entry" error="_x000a_Please choose among the following:_x000a__x000a_Yes_x000a_No_x000a_Partially_x000a_Not applicable" promptTitle="Choose among the following" prompt="_x000a_Yes_x000a_No_x000a_Partially_x000a_Not applicable" sqref="E25 E34" xr:uid="{869B1086-07A8-49CE-958C-F3E4AEAB592F}">
      <formula1>#REF!</formula1>
    </dataValidation>
    <dataValidation type="whole" showInputMessage="1" showErrorMessage="1" sqref="F1 D14:D61 G18 E21:G21 E15:E18 E32:G32 E35:G36 E47 C33:C68 F8:F61 G1:G2 D61:G61 C1:C31 D8:G13 D1:E2 F69:F1048576 E52:G57" xr:uid="{D09E7034-0A68-488C-8B6C-257C98242EEB}">
      <formula1>999999</formula1>
      <formula2>99999999</formula2>
    </dataValidation>
    <dataValidation showInputMessage="1" showErrorMessage="1" sqref="C32" xr:uid="{3B195440-C157-4A9A-897D-85E53B314DB4}"/>
    <dataValidation type="list" allowBlank="1" showInputMessage="1" showErrorMessage="1" promptTitle="Choose from drop-down menu" prompt="Please select the relevant country from the drop-down menu" sqref="E14" xr:uid="{7A7F03FD-8067-4877-809A-FAAEC191674A}">
      <formula1>Countries_list</formula1>
    </dataValidation>
  </dataValidations>
  <hyperlinks>
    <hyperlink ref="C44" r:id="rId1" display="Reporting currency (ISO-4217)" xr:uid="{3F918DE8-E6E1-4830-805E-96AFBEFB916F}"/>
    <hyperlink ref="C47" r:id="rId2" location="r4-7" xr:uid="{51DB007D-E0B5-4FA0-A7A5-53C533F157EC}"/>
    <hyperlink ref="C7" r:id="rId3" xr:uid="{629C1DD5-0578-447B-BEDB-44D5374C75B4}"/>
    <hyperlink ref="C32" r:id="rId4" location="r7-2" display="Public debate (Requirement 7.1)" xr:uid="{00000000-0004-0000-0200-000026000000}"/>
    <hyperlink ref="E60" r:id="rId5" xr:uid="{F4ECD3F7-7C60-44D9-8ACB-8CABBEF92532}"/>
  </hyperlinks>
  <pageMargins left="0.25" right="0.25" top="0.75" bottom="0.75" header="0.3" footer="0.3"/>
  <pageSetup paperSize="8" fitToHeight="0" orientation="landscape" horizontalDpi="2400" verticalDpi="2400" r:id="rId6"/>
  <extLst>
    <ext xmlns:x14="http://schemas.microsoft.com/office/spreadsheetml/2009/9/main" uri="{CCE6A557-97BC-4b89-ADB6-D9C93CAAB3DF}">
      <x14:dataValidations xmlns:xm="http://schemas.microsoft.com/office/excel/2006/main" xWindow="1195" yWindow="633" count="1">
        <x14:dataValidation type="list" allowBlank="1" showInputMessage="1" showErrorMessage="1" errorTitle="Non ISO currency code detected" error="Please revise according to description" promptTitle="Input 3-letter ISO currency code" prompt="Input 3-letter ISO 4217 currency code:_x000a_If unsure, visit https://en.wikipedia.org/wiki/ISO_4217" xr:uid="{00000000-0002-0000-0100-000009000000}">
          <x14:formula1>
            <xm:f>Lists!$E$2:$E$246</xm:f>
          </x14:formula1>
          <xm:sqref>E44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P230"/>
  <sheetViews>
    <sheetView showGridLines="0" tabSelected="1" topLeftCell="A160" zoomScale="85" zoomScaleNormal="85" workbookViewId="0">
      <selection activeCell="D169" sqref="D169"/>
    </sheetView>
  </sheetViews>
  <sheetFormatPr defaultColWidth="4" defaultRowHeight="24" customHeight="1" x14ac:dyDescent="0.3"/>
  <cols>
    <col min="1" max="1" width="4" style="7"/>
    <col min="2" max="2" width="56.5546875" style="7" customWidth="1"/>
    <col min="3" max="3" width="4" style="7"/>
    <col min="4" max="4" width="50.5546875" style="7" customWidth="1"/>
    <col min="5" max="5" width="5.44140625" style="7" customWidth="1"/>
    <col min="6" max="6" width="50.5546875" style="7" customWidth="1"/>
    <col min="7" max="7" width="4" style="7"/>
    <col min="8" max="8" width="53.77734375" style="7" customWidth="1"/>
    <col min="9" max="15" width="4" style="7"/>
    <col min="16" max="16" width="42" style="7" bestFit="1" customWidth="1"/>
    <col min="17" max="16384" width="4" style="7"/>
  </cols>
  <sheetData>
    <row r="1" spans="2:16" ht="16.2" x14ac:dyDescent="0.3"/>
    <row r="2" spans="2:16" s="17" customFormat="1" ht="15" x14ac:dyDescent="0.3">
      <c r="B2" s="50" t="s">
        <v>1885</v>
      </c>
      <c r="C2" s="50"/>
      <c r="D2" s="50"/>
      <c r="E2" s="50"/>
      <c r="F2" s="50"/>
      <c r="G2" s="50"/>
      <c r="H2" s="50"/>
    </row>
    <row r="3" spans="2:16" s="200" customFormat="1" x14ac:dyDescent="0.3">
      <c r="B3" s="264" t="s">
        <v>1649</v>
      </c>
      <c r="C3" s="264"/>
      <c r="D3" s="264"/>
      <c r="E3" s="264"/>
      <c r="F3" s="264"/>
      <c r="G3" s="264"/>
      <c r="H3" s="264"/>
    </row>
    <row r="4" spans="2:16" s="17" customFormat="1" ht="17.100000000000001" customHeight="1" x14ac:dyDescent="0.3">
      <c r="B4" s="273" t="s">
        <v>1644</v>
      </c>
      <c r="C4" s="273"/>
      <c r="D4" s="273"/>
      <c r="E4" s="273"/>
      <c r="F4" s="273"/>
      <c r="G4" s="273"/>
      <c r="H4" s="273"/>
    </row>
    <row r="5" spans="2:16" s="17" customFormat="1" ht="15" x14ac:dyDescent="0.3">
      <c r="B5" s="266" t="s">
        <v>1886</v>
      </c>
      <c r="C5" s="266"/>
      <c r="D5" s="266"/>
      <c r="E5" s="266"/>
      <c r="F5" s="266"/>
      <c r="G5" s="266"/>
      <c r="H5" s="266"/>
    </row>
    <row r="6" spans="2:16" s="17" customFormat="1" ht="15" x14ac:dyDescent="0.35">
      <c r="B6" s="266" t="s">
        <v>1645</v>
      </c>
      <c r="C6" s="266"/>
      <c r="D6" s="266"/>
      <c r="E6" s="266"/>
      <c r="F6" s="266"/>
      <c r="G6" s="266"/>
      <c r="H6" s="266"/>
      <c r="P6" s="15"/>
    </row>
    <row r="7" spans="2:16" s="17" customFormat="1" ht="15" x14ac:dyDescent="0.3">
      <c r="B7" s="266" t="s">
        <v>1887</v>
      </c>
      <c r="C7" s="266"/>
      <c r="D7" s="266"/>
      <c r="E7" s="266"/>
      <c r="F7" s="266"/>
      <c r="G7" s="266"/>
      <c r="H7" s="266"/>
    </row>
    <row r="8" spans="2:16" s="17" customFormat="1" ht="17.100000000000001" customHeight="1" x14ac:dyDescent="0.3">
      <c r="B8" s="266" t="s">
        <v>1888</v>
      </c>
      <c r="C8" s="266"/>
      <c r="D8" s="266"/>
      <c r="E8" s="266"/>
      <c r="F8" s="266"/>
      <c r="G8" s="266"/>
      <c r="H8" s="266"/>
    </row>
    <row r="9" spans="2:16" s="17" customFormat="1" ht="15" customHeight="1" x14ac:dyDescent="0.35">
      <c r="B9" s="278" t="s">
        <v>1889</v>
      </c>
      <c r="C9" s="278"/>
      <c r="D9" s="278"/>
      <c r="E9" s="278"/>
      <c r="F9" s="278"/>
      <c r="G9" s="278"/>
      <c r="H9" s="278"/>
    </row>
    <row r="10" spans="2:16" s="17" customFormat="1" ht="15" customHeight="1" x14ac:dyDescent="0.35">
      <c r="E10" s="125"/>
      <c r="F10" s="125"/>
      <c r="G10" s="125"/>
      <c r="H10" s="125"/>
    </row>
    <row r="11" spans="2:16" s="17" customFormat="1" ht="16.2" x14ac:dyDescent="0.3">
      <c r="B11" s="54" t="s">
        <v>1954</v>
      </c>
      <c r="C11" s="20"/>
      <c r="D11" s="23" t="s">
        <v>1953</v>
      </c>
      <c r="E11" s="20"/>
      <c r="F11" s="24" t="s">
        <v>1655</v>
      </c>
      <c r="G11" s="7"/>
      <c r="P11" s="206"/>
    </row>
    <row r="12" spans="2:16" s="17" customFormat="1" ht="15" x14ac:dyDescent="0.3"/>
    <row r="13" spans="2:16" s="200" customFormat="1" x14ac:dyDescent="0.3">
      <c r="B13" s="16" t="s">
        <v>1642</v>
      </c>
      <c r="D13" s="201"/>
      <c r="F13" s="201"/>
    </row>
    <row r="14" spans="2:16" s="17" customFormat="1" ht="15" x14ac:dyDescent="0.3">
      <c r="B14" s="34" t="s">
        <v>1890</v>
      </c>
      <c r="D14" s="34"/>
      <c r="F14" s="34"/>
    </row>
    <row r="15" spans="2:16" s="17" customFormat="1" ht="15" x14ac:dyDescent="0.3">
      <c r="B15" s="37"/>
      <c r="D15" s="126"/>
      <c r="F15" s="126"/>
    </row>
    <row r="16" spans="2:16" s="222" customFormat="1" ht="18.600000000000001" x14ac:dyDescent="0.3">
      <c r="B16" s="223" t="s">
        <v>3</v>
      </c>
      <c r="D16" s="223" t="s">
        <v>4</v>
      </c>
      <c r="F16" s="223" t="s">
        <v>1613</v>
      </c>
      <c r="H16" s="224" t="s">
        <v>2</v>
      </c>
    </row>
    <row r="17" spans="1:16" s="17" customFormat="1" ht="32.25" customHeight="1" x14ac:dyDescent="0.3">
      <c r="B17" s="127" t="s">
        <v>1891</v>
      </c>
      <c r="D17" s="128"/>
      <c r="F17" s="128"/>
      <c r="H17" s="129"/>
    </row>
    <row r="18" spans="1:16" s="17" customFormat="1" ht="15" x14ac:dyDescent="0.3">
      <c r="B18" s="130" t="s">
        <v>1516</v>
      </c>
      <c r="D18" s="131"/>
      <c r="F18" s="131"/>
      <c r="H18" s="132"/>
    </row>
    <row r="19" spans="1:16" s="17" customFormat="1" ht="15" x14ac:dyDescent="0.3">
      <c r="B19" s="133" t="s">
        <v>1517</v>
      </c>
      <c r="D19" s="164" t="s">
        <v>1586</v>
      </c>
      <c r="E19" s="227"/>
      <c r="F19" s="240" t="s">
        <v>1970</v>
      </c>
      <c r="H19" s="132"/>
    </row>
    <row r="20" spans="1:16" s="17" customFormat="1" ht="15" x14ac:dyDescent="0.3">
      <c r="B20" s="133" t="s">
        <v>1588</v>
      </c>
      <c r="D20" s="164" t="s">
        <v>1586</v>
      </c>
      <c r="E20" s="227"/>
      <c r="F20" s="164" t="s">
        <v>1971</v>
      </c>
      <c r="H20" s="132"/>
    </row>
    <row r="21" spans="1:16" s="17" customFormat="1" ht="15" x14ac:dyDescent="0.3">
      <c r="B21" s="133" t="s">
        <v>1955</v>
      </c>
      <c r="D21" s="164" t="s">
        <v>1586</v>
      </c>
      <c r="E21" s="227"/>
      <c r="F21" s="240" t="s">
        <v>1970</v>
      </c>
      <c r="H21" s="132"/>
      <c r="O21" s="206"/>
      <c r="P21" s="227"/>
    </row>
    <row r="22" spans="1:16" s="17" customFormat="1" ht="15" x14ac:dyDescent="0.3">
      <c r="B22" s="134" t="s">
        <v>1518</v>
      </c>
      <c r="D22" s="165" t="s">
        <v>1586</v>
      </c>
      <c r="E22" s="227"/>
      <c r="F22" s="164" t="s">
        <v>1972</v>
      </c>
      <c r="H22" s="135"/>
    </row>
    <row r="23" spans="1:16" s="17" customFormat="1" ht="15" x14ac:dyDescent="0.3">
      <c r="B23" s="37"/>
      <c r="D23" s="126"/>
      <c r="F23" s="126"/>
    </row>
    <row r="24" spans="1:16" s="17" customFormat="1" ht="15" x14ac:dyDescent="0.3">
      <c r="B24" s="127" t="s">
        <v>1892</v>
      </c>
      <c r="D24" s="128"/>
      <c r="F24" s="128"/>
      <c r="H24" s="129"/>
    </row>
    <row r="25" spans="1:16" s="17" customFormat="1" ht="15" x14ac:dyDescent="0.3">
      <c r="B25" s="130" t="s">
        <v>1516</v>
      </c>
      <c r="D25" s="131"/>
      <c r="F25" s="131"/>
      <c r="H25" s="132"/>
    </row>
    <row r="26" spans="1:16" s="17" customFormat="1" ht="15" x14ac:dyDescent="0.3">
      <c r="B26" s="133" t="s">
        <v>1590</v>
      </c>
      <c r="D26" s="164" t="s">
        <v>1669</v>
      </c>
      <c r="F26" s="241" t="s">
        <v>1973</v>
      </c>
      <c r="H26" s="132"/>
    </row>
    <row r="27" spans="1:16" s="17" customFormat="1" ht="15" x14ac:dyDescent="0.3">
      <c r="A27" s="136"/>
      <c r="B27" s="137" t="s">
        <v>1672</v>
      </c>
      <c r="C27" s="138"/>
      <c r="D27" s="164" t="s">
        <v>1669</v>
      </c>
      <c r="F27" s="241" t="s">
        <v>1973</v>
      </c>
      <c r="H27" s="132"/>
    </row>
    <row r="28" spans="1:16" s="17" customFormat="1" ht="15" x14ac:dyDescent="0.3">
      <c r="B28" s="133" t="s">
        <v>1589</v>
      </c>
      <c r="D28" s="164" t="s">
        <v>1669</v>
      </c>
      <c r="F28" s="241" t="s">
        <v>1973</v>
      </c>
      <c r="H28" s="132"/>
    </row>
    <row r="29" spans="1:16" s="17" customFormat="1" ht="15" x14ac:dyDescent="0.3">
      <c r="B29" s="139" t="s">
        <v>1672</v>
      </c>
      <c r="C29" s="138"/>
      <c r="D29" s="164" t="s">
        <v>1669</v>
      </c>
      <c r="F29" s="241" t="s">
        <v>1973</v>
      </c>
      <c r="H29" s="132"/>
    </row>
    <row r="30" spans="1:16" s="17" customFormat="1" ht="15" x14ac:dyDescent="0.3">
      <c r="B30" s="133" t="s">
        <v>1591</v>
      </c>
      <c r="D30" s="164" t="s">
        <v>1669</v>
      </c>
      <c r="F30" s="241" t="s">
        <v>1973</v>
      </c>
      <c r="H30" s="132"/>
    </row>
    <row r="31" spans="1:16" s="17" customFormat="1" ht="30" x14ac:dyDescent="0.3">
      <c r="B31" s="140" t="s">
        <v>1671</v>
      </c>
      <c r="C31" s="138"/>
      <c r="D31" s="165">
        <v>0</v>
      </c>
      <c r="F31" s="241" t="s">
        <v>1974</v>
      </c>
      <c r="H31" s="132"/>
    </row>
    <row r="32" spans="1:16" s="17" customFormat="1" ht="15" x14ac:dyDescent="0.3">
      <c r="B32" s="141"/>
      <c r="D32" s="126"/>
      <c r="F32" s="126"/>
      <c r="H32" s="142"/>
    </row>
    <row r="33" spans="2:15" s="17" customFormat="1" ht="15" x14ac:dyDescent="0.3">
      <c r="B33" s="127" t="s">
        <v>1893</v>
      </c>
      <c r="D33" s="143"/>
      <c r="F33" s="143"/>
      <c r="H33" s="129"/>
    </row>
    <row r="34" spans="2:15" s="17" customFormat="1" ht="15" x14ac:dyDescent="0.3">
      <c r="B34" s="130" t="s">
        <v>1341</v>
      </c>
      <c r="D34" s="164" t="s">
        <v>1669</v>
      </c>
      <c r="F34" s="241" t="s">
        <v>1975</v>
      </c>
      <c r="H34" s="132"/>
    </row>
    <row r="35" spans="2:15" s="17" customFormat="1" ht="15" x14ac:dyDescent="0.3">
      <c r="B35" s="130" t="s">
        <v>1342</v>
      </c>
      <c r="D35" s="164" t="s">
        <v>1669</v>
      </c>
      <c r="F35" s="241" t="s">
        <v>1976</v>
      </c>
      <c r="H35" s="132"/>
    </row>
    <row r="36" spans="2:15" s="17" customFormat="1" ht="15" x14ac:dyDescent="0.3">
      <c r="B36" s="144" t="s">
        <v>1343</v>
      </c>
      <c r="D36" s="164" t="s">
        <v>1000</v>
      </c>
      <c r="F36" s="164"/>
      <c r="H36" s="135"/>
    </row>
    <row r="37" spans="2:15" s="17" customFormat="1" ht="15" x14ac:dyDescent="0.3">
      <c r="B37" s="37"/>
      <c r="D37" s="126"/>
      <c r="F37" s="126"/>
    </row>
    <row r="38" spans="2:15" s="17" customFormat="1" ht="15" x14ac:dyDescent="0.3">
      <c r="B38" s="127" t="s">
        <v>1894</v>
      </c>
      <c r="D38" s="143"/>
      <c r="F38" s="143"/>
      <c r="H38" s="129"/>
    </row>
    <row r="39" spans="2:15" s="17" customFormat="1" ht="15" x14ac:dyDescent="0.3">
      <c r="B39" s="130" t="s">
        <v>1344</v>
      </c>
      <c r="D39" s="164" t="s">
        <v>1586</v>
      </c>
      <c r="F39" s="164" t="s">
        <v>1977</v>
      </c>
      <c r="H39" s="132"/>
    </row>
    <row r="40" spans="2:15" s="17" customFormat="1" ht="15" x14ac:dyDescent="0.3">
      <c r="B40" s="133" t="s">
        <v>1942</v>
      </c>
      <c r="D40" s="164" t="s">
        <v>1587</v>
      </c>
      <c r="F40" s="164" t="str">
        <f>IF(D40=Lists!$K$4,"&lt; Input URL to data source &gt;",IF(D40=Lists!$K$5,"&lt; Reference section in EITI Report or URL &gt;",IF(D40=Lists!$K$6,"&lt; Reference evidence of non-applicability &gt;","")))</f>
        <v/>
      </c>
      <c r="H40" s="132"/>
      <c r="O40" s="206"/>
    </row>
    <row r="41" spans="2:15" s="17" customFormat="1" ht="15" x14ac:dyDescent="0.3">
      <c r="B41" s="130" t="s">
        <v>1592</v>
      </c>
      <c r="D41" s="164" t="s">
        <v>1587</v>
      </c>
      <c r="F41" s="164" t="str">
        <f>IF(D41=Lists!$K$4,"&lt; Input URL to data source &gt;",IF(D41=Lists!$K$5,"&lt; Reference section in EITI Report or URL &gt;",IF(D41=Lists!$K$6,"&lt; Reference evidence of non-applicability &gt;","")))</f>
        <v/>
      </c>
      <c r="H41" s="132"/>
    </row>
    <row r="42" spans="2:15" s="17" customFormat="1" ht="15" x14ac:dyDescent="0.3">
      <c r="B42" s="130" t="s">
        <v>1593</v>
      </c>
      <c r="D42" s="164" t="s">
        <v>1669</v>
      </c>
      <c r="F42" s="164" t="s">
        <v>1977</v>
      </c>
      <c r="H42" s="132"/>
    </row>
    <row r="43" spans="2:15" s="17" customFormat="1" ht="15" x14ac:dyDescent="0.3">
      <c r="B43" s="144" t="s">
        <v>1594</v>
      </c>
      <c r="D43" s="165" t="s">
        <v>1000</v>
      </c>
      <c r="F43" s="164"/>
      <c r="H43" s="135"/>
    </row>
    <row r="44" spans="2:15" s="17" customFormat="1" ht="15" x14ac:dyDescent="0.3">
      <c r="B44" s="37"/>
      <c r="D44" s="126"/>
      <c r="F44" s="126"/>
    </row>
    <row r="45" spans="2:15" s="17" customFormat="1" ht="15" x14ac:dyDescent="0.3">
      <c r="B45" s="127" t="s">
        <v>1895</v>
      </c>
      <c r="D45" s="145"/>
      <c r="F45" s="145"/>
      <c r="H45" s="129"/>
    </row>
    <row r="46" spans="2:15" s="17" customFormat="1" ht="15" x14ac:dyDescent="0.3">
      <c r="B46" s="130" t="s">
        <v>1345</v>
      </c>
      <c r="D46" s="164" t="s">
        <v>1669</v>
      </c>
      <c r="F46" s="164" t="s">
        <v>1978</v>
      </c>
      <c r="H46" s="132"/>
    </row>
    <row r="47" spans="2:15" s="17" customFormat="1" ht="15" x14ac:dyDescent="0.3">
      <c r="B47" s="133" t="s">
        <v>1661</v>
      </c>
      <c r="D47" s="164" t="s">
        <v>1669</v>
      </c>
      <c r="F47" s="164" t="s">
        <v>1978</v>
      </c>
      <c r="H47" s="132"/>
    </row>
    <row r="48" spans="2:15" s="17" customFormat="1" ht="30" x14ac:dyDescent="0.3">
      <c r="B48" s="144" t="s">
        <v>1346</v>
      </c>
      <c r="D48" s="164" t="s">
        <v>1669</v>
      </c>
      <c r="F48" s="165" t="s">
        <v>1979</v>
      </c>
      <c r="H48" s="135"/>
    </row>
    <row r="49" spans="2:8" s="17" customFormat="1" ht="15" x14ac:dyDescent="0.3">
      <c r="B49" s="37"/>
      <c r="D49" s="126"/>
      <c r="F49" s="126"/>
    </row>
    <row r="50" spans="2:8" s="17" customFormat="1" ht="15" x14ac:dyDescent="0.3">
      <c r="B50" s="127" t="s">
        <v>1896</v>
      </c>
      <c r="D50" s="145"/>
      <c r="F50" s="145"/>
      <c r="H50" s="129"/>
    </row>
    <row r="51" spans="2:8" s="17" customFormat="1" ht="30" x14ac:dyDescent="0.3">
      <c r="B51" s="146" t="s">
        <v>1347</v>
      </c>
      <c r="D51" s="164" t="s">
        <v>1586</v>
      </c>
      <c r="F51" s="164" t="s">
        <v>1980</v>
      </c>
      <c r="H51" s="132"/>
    </row>
    <row r="52" spans="2:8" s="17" customFormat="1" ht="45" x14ac:dyDescent="0.3">
      <c r="B52" s="147" t="s">
        <v>1941</v>
      </c>
      <c r="D52" s="164" t="s">
        <v>1586</v>
      </c>
      <c r="F52" s="164" t="s">
        <v>2056</v>
      </c>
      <c r="H52" s="132"/>
    </row>
    <row r="53" spans="2:8" s="17" customFormat="1" ht="45" x14ac:dyDescent="0.3">
      <c r="B53" s="147" t="s">
        <v>1941</v>
      </c>
      <c r="D53" s="164" t="s">
        <v>1586</v>
      </c>
      <c r="F53" s="164" t="s">
        <v>2057</v>
      </c>
      <c r="H53" s="132"/>
    </row>
    <row r="54" spans="2:8" s="17" customFormat="1" ht="36" customHeight="1" x14ac:dyDescent="0.3">
      <c r="B54" s="148" t="s">
        <v>1940</v>
      </c>
      <c r="D54" s="165" t="s">
        <v>1586</v>
      </c>
      <c r="F54" s="165" t="s">
        <v>2054</v>
      </c>
      <c r="H54" s="135"/>
    </row>
    <row r="55" spans="2:8" s="17" customFormat="1" ht="36" customHeight="1" x14ac:dyDescent="0.3">
      <c r="B55" s="148" t="s">
        <v>1940</v>
      </c>
      <c r="D55" s="165" t="s">
        <v>1587</v>
      </c>
      <c r="F55" s="165" t="s">
        <v>2055</v>
      </c>
      <c r="H55" s="249"/>
    </row>
    <row r="56" spans="2:8" s="17" customFormat="1" ht="15" x14ac:dyDescent="0.3">
      <c r="B56" s="37"/>
      <c r="D56" s="126"/>
      <c r="F56" s="126"/>
    </row>
    <row r="57" spans="2:8" s="17" customFormat="1" ht="15" x14ac:dyDescent="0.3">
      <c r="B57" s="127" t="s">
        <v>1897</v>
      </c>
      <c r="D57" s="145"/>
      <c r="F57" s="145"/>
      <c r="H57" s="129"/>
    </row>
    <row r="58" spans="2:8" s="17" customFormat="1" ht="30" x14ac:dyDescent="0.3">
      <c r="B58" s="149" t="s">
        <v>1595</v>
      </c>
      <c r="D58" s="164" t="s">
        <v>1586</v>
      </c>
      <c r="F58" s="165" t="s">
        <v>1981</v>
      </c>
      <c r="H58" s="135"/>
    </row>
    <row r="59" spans="2:8" s="17" customFormat="1" ht="15" x14ac:dyDescent="0.3">
      <c r="B59" s="37"/>
      <c r="D59" s="126"/>
      <c r="F59" s="126"/>
    </row>
    <row r="60" spans="2:8" s="17" customFormat="1" ht="15" x14ac:dyDescent="0.3">
      <c r="B60" s="127" t="s">
        <v>1944</v>
      </c>
      <c r="D60" s="145"/>
      <c r="F60" s="145"/>
      <c r="H60" s="129"/>
    </row>
    <row r="61" spans="2:8" s="17" customFormat="1" ht="15" x14ac:dyDescent="0.3">
      <c r="B61" s="228" t="s">
        <v>1943</v>
      </c>
      <c r="D61" s="207"/>
      <c r="F61" s="207"/>
      <c r="H61" s="132"/>
    </row>
    <row r="62" spans="2:8" s="17" customFormat="1" ht="15" x14ac:dyDescent="0.3">
      <c r="B62" s="146" t="s">
        <v>1349</v>
      </c>
      <c r="D62" s="164" t="s">
        <v>1586</v>
      </c>
      <c r="F62" s="164" t="s">
        <v>1982</v>
      </c>
      <c r="H62" s="132"/>
    </row>
    <row r="63" spans="2:8" s="17" customFormat="1" ht="15" x14ac:dyDescent="0.3">
      <c r="B63" s="146" t="s">
        <v>1350</v>
      </c>
      <c r="D63" s="164" t="s">
        <v>1586</v>
      </c>
      <c r="F63" s="164" t="s">
        <v>1982</v>
      </c>
      <c r="H63" s="132"/>
    </row>
    <row r="64" spans="2:8" s="17" customFormat="1" ht="15" x14ac:dyDescent="0.3">
      <c r="B64" s="166" t="s">
        <v>1699</v>
      </c>
      <c r="D64" s="242">
        <v>6269598</v>
      </c>
      <c r="F64" s="164" t="s">
        <v>1983</v>
      </c>
      <c r="H64" s="132"/>
    </row>
    <row r="65" spans="2:8" s="17" customFormat="1" ht="15" x14ac:dyDescent="0.3">
      <c r="B65" s="147" t="str">
        <f>LEFT(B64,SEARCH(",",B64))&amp;" value"</f>
        <v>Crude oil (2709), value</v>
      </c>
      <c r="D65" s="164"/>
      <c r="F65" s="164"/>
      <c r="H65" s="132"/>
    </row>
    <row r="66" spans="2:8" s="17" customFormat="1" ht="15" x14ac:dyDescent="0.3">
      <c r="B66" s="166" t="s">
        <v>1723</v>
      </c>
      <c r="D66" s="164"/>
      <c r="F66" s="164"/>
      <c r="H66" s="132"/>
    </row>
    <row r="67" spans="2:8" s="17" customFormat="1" ht="15" x14ac:dyDescent="0.3">
      <c r="B67" s="147" t="str">
        <f>LEFT(B66,SEARCH(",",B66))&amp;" value"</f>
        <v>Natural gas (2711), value</v>
      </c>
      <c r="D67" s="164"/>
      <c r="F67" s="164"/>
      <c r="H67" s="132"/>
    </row>
    <row r="68" spans="2:8" s="17" customFormat="1" ht="15" x14ac:dyDescent="0.3">
      <c r="B68" s="166" t="s">
        <v>1704</v>
      </c>
      <c r="D68" s="242">
        <v>30108</v>
      </c>
      <c r="F68" s="164" t="s">
        <v>349</v>
      </c>
      <c r="H68" s="132" t="s">
        <v>2058</v>
      </c>
    </row>
    <row r="69" spans="2:8" s="17" customFormat="1" ht="15" x14ac:dyDescent="0.3">
      <c r="B69" s="147" t="str">
        <f>LEFT(B68,SEARCH(",",B68))&amp;" value"</f>
        <v>Gold (7108), value</v>
      </c>
      <c r="D69" s="164"/>
      <c r="F69" s="164"/>
      <c r="H69" s="132"/>
    </row>
    <row r="70" spans="2:8" s="17" customFormat="1" ht="15" x14ac:dyDescent="0.3">
      <c r="B70" s="166" t="s">
        <v>1747</v>
      </c>
      <c r="D70" s="164"/>
      <c r="F70" s="164"/>
      <c r="H70" s="132"/>
    </row>
    <row r="71" spans="2:8" s="17" customFormat="1" ht="15" x14ac:dyDescent="0.3">
      <c r="B71" s="147" t="str">
        <f>LEFT(B70,SEARCH(",",B70))&amp;" value"</f>
        <v>Silver (7106), value</v>
      </c>
      <c r="D71" s="164"/>
      <c r="F71" s="164"/>
      <c r="H71" s="132"/>
    </row>
    <row r="72" spans="2:8" s="17" customFormat="1" ht="15" x14ac:dyDescent="0.3">
      <c r="B72" s="166" t="s">
        <v>1694</v>
      </c>
      <c r="D72" s="164"/>
      <c r="F72" s="164"/>
      <c r="H72" s="132"/>
    </row>
    <row r="73" spans="2:8" s="17" customFormat="1" ht="15" x14ac:dyDescent="0.3">
      <c r="B73" s="147" t="str">
        <f>LEFT(B72,SEARCH(",",B72))&amp;" value"</f>
        <v>Coal (2701), value</v>
      </c>
      <c r="D73" s="164"/>
      <c r="F73" s="164"/>
      <c r="H73" s="132"/>
    </row>
    <row r="74" spans="2:8" s="17" customFormat="1" ht="15" x14ac:dyDescent="0.3">
      <c r="B74" s="166" t="s">
        <v>1698</v>
      </c>
      <c r="D74" s="164"/>
      <c r="F74" s="164"/>
      <c r="H74" s="132"/>
    </row>
    <row r="75" spans="2:8" s="17" customFormat="1" ht="15" x14ac:dyDescent="0.3">
      <c r="B75" s="147" t="str">
        <f>LEFT(B74,SEARCH(",",B74))&amp;" value"</f>
        <v>Copper (2603), value</v>
      </c>
      <c r="D75" s="164"/>
      <c r="F75" s="164"/>
      <c r="H75" s="132"/>
    </row>
    <row r="76" spans="2:8" s="17" customFormat="1" ht="15" x14ac:dyDescent="0.3">
      <c r="B76" s="166" t="s">
        <v>1427</v>
      </c>
      <c r="D76" s="164"/>
      <c r="F76" s="164"/>
      <c r="H76" s="132"/>
    </row>
    <row r="77" spans="2:8" s="17" customFormat="1" ht="15" x14ac:dyDescent="0.3">
      <c r="B77" s="147" t="str">
        <f>LEFT(B76,SEARCH(",",B76))&amp;" value"</f>
        <v>Add commodities here, value</v>
      </c>
      <c r="D77" s="164"/>
      <c r="F77" s="164"/>
      <c r="H77" s="132"/>
    </row>
    <row r="78" spans="2:8" s="17" customFormat="1" ht="15" x14ac:dyDescent="0.3">
      <c r="B78" s="166" t="s">
        <v>1427</v>
      </c>
      <c r="D78" s="164"/>
      <c r="F78" s="164"/>
      <c r="H78" s="132"/>
    </row>
    <row r="79" spans="2:8" s="17" customFormat="1" ht="15" x14ac:dyDescent="0.3">
      <c r="B79" s="148" t="str">
        <f>LEFT(B78,SEARCH(",",B78))&amp;" value"</f>
        <v>Add commodities here, value</v>
      </c>
      <c r="D79" s="165"/>
      <c r="F79" s="165"/>
      <c r="H79" s="135"/>
    </row>
    <row r="80" spans="2:8" s="17" customFormat="1" ht="15" x14ac:dyDescent="0.3">
      <c r="B80" s="37"/>
      <c r="D80" s="126"/>
      <c r="F80" s="126"/>
    </row>
    <row r="81" spans="2:8" s="17" customFormat="1" ht="15" x14ac:dyDescent="0.3">
      <c r="B81" s="127" t="s">
        <v>1898</v>
      </c>
      <c r="D81" s="145"/>
      <c r="F81" s="145"/>
      <c r="H81" s="129"/>
    </row>
    <row r="82" spans="2:8" s="17" customFormat="1" ht="15" x14ac:dyDescent="0.3">
      <c r="B82" s="146" t="s">
        <v>1348</v>
      </c>
      <c r="D82" s="164" t="s">
        <v>1586</v>
      </c>
      <c r="F82" s="164" t="s">
        <v>1982</v>
      </c>
      <c r="H82" s="132"/>
    </row>
    <row r="83" spans="2:8" s="17" customFormat="1" ht="15" x14ac:dyDescent="0.3">
      <c r="B83" s="146" t="s">
        <v>1351</v>
      </c>
      <c r="D83" s="164" t="s">
        <v>1586</v>
      </c>
      <c r="F83" s="164" t="s">
        <v>1982</v>
      </c>
      <c r="H83" s="132"/>
    </row>
    <row r="84" spans="2:8" s="17" customFormat="1" ht="15" x14ac:dyDescent="0.3">
      <c r="B84" s="166" t="s">
        <v>1699</v>
      </c>
      <c r="D84" s="242">
        <v>2796949</v>
      </c>
      <c r="F84" s="164" t="s">
        <v>1983</v>
      </c>
      <c r="H84" s="132"/>
    </row>
    <row r="85" spans="2:8" s="17" customFormat="1" ht="15" x14ac:dyDescent="0.3">
      <c r="B85" s="147" t="str">
        <f>LEFT(B84,SEARCH(",",B84))&amp;" value"</f>
        <v>Crude oil (2709), value</v>
      </c>
      <c r="D85" s="242">
        <v>260108260</v>
      </c>
      <c r="F85" s="164" t="s">
        <v>1199</v>
      </c>
      <c r="H85" s="132"/>
    </row>
    <row r="86" spans="2:8" s="17" customFormat="1" ht="15" x14ac:dyDescent="0.3">
      <c r="B86" s="166" t="s">
        <v>1723</v>
      </c>
      <c r="D86" s="164"/>
      <c r="F86" s="164"/>
      <c r="H86" s="132"/>
    </row>
    <row r="87" spans="2:8" s="17" customFormat="1" ht="15" x14ac:dyDescent="0.3">
      <c r="B87" s="147" t="str">
        <f>LEFT(B86,SEARCH(",",B86))&amp;" value"</f>
        <v>Natural gas (2711), value</v>
      </c>
      <c r="D87" s="164"/>
      <c r="F87" s="164"/>
      <c r="H87" s="132"/>
    </row>
    <row r="88" spans="2:8" s="17" customFormat="1" ht="15" x14ac:dyDescent="0.3">
      <c r="B88" s="166" t="s">
        <v>1704</v>
      </c>
      <c r="D88" s="164">
        <v>29390</v>
      </c>
      <c r="F88" s="164" t="s">
        <v>349</v>
      </c>
      <c r="H88" s="132"/>
    </row>
    <row r="89" spans="2:8" s="17" customFormat="1" ht="15" x14ac:dyDescent="0.3">
      <c r="B89" s="147" t="str">
        <f>LEFT(B88,SEARCH(",",B88))&amp;" value"</f>
        <v>Gold (7108), value</v>
      </c>
      <c r="D89" s="164"/>
      <c r="F89" s="164"/>
      <c r="H89" s="132"/>
    </row>
    <row r="90" spans="2:8" s="17" customFormat="1" ht="15" x14ac:dyDescent="0.3">
      <c r="B90" s="166" t="s">
        <v>1747</v>
      </c>
      <c r="D90" s="164"/>
      <c r="F90" s="164"/>
      <c r="H90" s="132"/>
    </row>
    <row r="91" spans="2:8" s="17" customFormat="1" ht="15" x14ac:dyDescent="0.3">
      <c r="B91" s="147" t="str">
        <f>LEFT(B90,SEARCH(",",B90))&amp;" value"</f>
        <v>Silver (7106), value</v>
      </c>
      <c r="D91" s="164"/>
      <c r="F91" s="164"/>
      <c r="H91" s="132"/>
    </row>
    <row r="92" spans="2:8" s="17" customFormat="1" ht="15" x14ac:dyDescent="0.3">
      <c r="B92" s="166" t="s">
        <v>1694</v>
      </c>
      <c r="D92" s="164"/>
      <c r="F92" s="164"/>
      <c r="H92" s="132"/>
    </row>
    <row r="93" spans="2:8" s="17" customFormat="1" ht="15" x14ac:dyDescent="0.3">
      <c r="B93" s="147" t="str">
        <f>LEFT(B92,SEARCH(",",B92))&amp;" value"</f>
        <v>Coal (2701), value</v>
      </c>
      <c r="D93" s="164"/>
      <c r="F93" s="164"/>
      <c r="H93" s="132"/>
    </row>
    <row r="94" spans="2:8" s="17" customFormat="1" ht="15" x14ac:dyDescent="0.3">
      <c r="B94" s="166" t="s">
        <v>1698</v>
      </c>
      <c r="D94" s="164"/>
      <c r="F94" s="164"/>
      <c r="H94" s="132"/>
    </row>
    <row r="95" spans="2:8" s="17" customFormat="1" ht="15" x14ac:dyDescent="0.3">
      <c r="B95" s="147" t="str">
        <f>LEFT(B94,SEARCH(",",B94))&amp;" value"</f>
        <v>Copper (2603), value</v>
      </c>
      <c r="D95" s="164"/>
      <c r="F95" s="164"/>
      <c r="H95" s="132"/>
    </row>
    <row r="96" spans="2:8" s="17" customFormat="1" ht="15" x14ac:dyDescent="0.3">
      <c r="B96" s="166" t="s">
        <v>1427</v>
      </c>
      <c r="D96" s="164"/>
      <c r="F96" s="164"/>
      <c r="H96" s="132"/>
    </row>
    <row r="97" spans="2:16" s="17" customFormat="1" ht="15" x14ac:dyDescent="0.3">
      <c r="B97" s="147" t="str">
        <f>LEFT(B96,SEARCH(",",B96))&amp;" value"</f>
        <v>Add commodities here, value</v>
      </c>
      <c r="D97" s="164"/>
      <c r="F97" s="164"/>
      <c r="H97" s="132"/>
    </row>
    <row r="98" spans="2:16" s="17" customFormat="1" ht="15" x14ac:dyDescent="0.3">
      <c r="B98" s="166" t="s">
        <v>1427</v>
      </c>
      <c r="D98" s="164"/>
      <c r="F98" s="164"/>
      <c r="H98" s="132"/>
    </row>
    <row r="99" spans="2:16" s="17" customFormat="1" ht="15" x14ac:dyDescent="0.3">
      <c r="B99" s="148" t="str">
        <f>LEFT(B98,SEARCH(",",B98))&amp;" value"</f>
        <v>Add commodities here, value</v>
      </c>
      <c r="D99" s="165"/>
      <c r="F99" s="165"/>
      <c r="H99" s="135"/>
    </row>
    <row r="100" spans="2:16" s="17" customFormat="1" ht="15" x14ac:dyDescent="0.3">
      <c r="B100" s="37"/>
      <c r="D100" s="126"/>
      <c r="F100" s="126"/>
    </row>
    <row r="101" spans="2:16" s="17" customFormat="1" ht="15" x14ac:dyDescent="0.3">
      <c r="B101" s="127" t="s">
        <v>1899</v>
      </c>
      <c r="D101" s="145"/>
      <c r="F101" s="150"/>
      <c r="H101" s="129"/>
    </row>
    <row r="102" spans="2:16" s="17" customFormat="1" ht="30" x14ac:dyDescent="0.3">
      <c r="B102" s="146" t="s">
        <v>1596</v>
      </c>
      <c r="D102" s="164" t="s">
        <v>1669</v>
      </c>
      <c r="F102" s="164" t="s">
        <v>1984</v>
      </c>
      <c r="H102" s="250" t="s">
        <v>2059</v>
      </c>
    </row>
    <row r="103" spans="2:16" s="17" customFormat="1" ht="30" x14ac:dyDescent="0.3">
      <c r="B103" s="151" t="s">
        <v>1597</v>
      </c>
      <c r="D103" s="164" t="s">
        <v>1669</v>
      </c>
      <c r="F103" s="164" t="s">
        <v>1984</v>
      </c>
      <c r="H103" s="132"/>
    </row>
    <row r="104" spans="2:16" s="17" customFormat="1" ht="30" x14ac:dyDescent="0.3">
      <c r="B104" s="152" t="s">
        <v>1610</v>
      </c>
      <c r="D104" s="153">
        <f>SUM('Part 5 - Company data'!J46/'Part 4 - Government revenues'!J42)</f>
        <v>0.88095361671174455</v>
      </c>
      <c r="F104" s="154" t="s">
        <v>1945</v>
      </c>
      <c r="H104" s="135"/>
      <c r="P104" s="206"/>
    </row>
    <row r="105" spans="2:16" s="17" customFormat="1" ht="15" x14ac:dyDescent="0.3">
      <c r="B105" s="37"/>
      <c r="D105" s="126"/>
      <c r="F105" s="126"/>
    </row>
    <row r="106" spans="2:16" s="17" customFormat="1" ht="15" x14ac:dyDescent="0.3">
      <c r="B106" s="127" t="s">
        <v>1900</v>
      </c>
      <c r="D106" s="150"/>
      <c r="F106" s="150"/>
      <c r="H106" s="129"/>
    </row>
    <row r="107" spans="2:16" s="17" customFormat="1" ht="30" x14ac:dyDescent="0.3">
      <c r="B107" s="151" t="s">
        <v>1836</v>
      </c>
      <c r="D107" s="164" t="s">
        <v>1669</v>
      </c>
      <c r="F107" s="164" t="s">
        <v>2052</v>
      </c>
      <c r="H107" s="132"/>
    </row>
    <row r="108" spans="2:16" s="17" customFormat="1" ht="15" x14ac:dyDescent="0.3">
      <c r="B108" s="209" t="s">
        <v>1843</v>
      </c>
      <c r="C108" s="210"/>
      <c r="D108" s="128"/>
      <c r="E108" s="210"/>
      <c r="F108" s="128"/>
      <c r="H108" s="132"/>
    </row>
    <row r="109" spans="2:16" s="17" customFormat="1" ht="15" x14ac:dyDescent="0.3">
      <c r="B109" s="166" t="s">
        <v>1699</v>
      </c>
      <c r="D109" s="164">
        <v>0</v>
      </c>
      <c r="F109" s="164"/>
      <c r="H109" s="132"/>
    </row>
    <row r="110" spans="2:16" s="17" customFormat="1" ht="15" x14ac:dyDescent="0.3">
      <c r="B110" s="166" t="s">
        <v>1704</v>
      </c>
      <c r="D110" s="164">
        <v>5686</v>
      </c>
      <c r="F110" s="164" t="s">
        <v>1429</v>
      </c>
      <c r="H110" s="132"/>
    </row>
    <row r="111" spans="2:16" s="17" customFormat="1" ht="15" x14ac:dyDescent="0.3">
      <c r="B111" s="211" t="s">
        <v>1747</v>
      </c>
      <c r="C111" s="157"/>
      <c r="D111" s="165">
        <v>250</v>
      </c>
      <c r="E111" s="157"/>
      <c r="F111" s="165" t="s">
        <v>1429</v>
      </c>
      <c r="H111" s="132"/>
    </row>
    <row r="112" spans="2:16" s="17" customFormat="1" ht="15" x14ac:dyDescent="0.3">
      <c r="B112" s="209" t="s">
        <v>1844</v>
      </c>
      <c r="C112" s="210"/>
      <c r="D112" s="128"/>
      <c r="E112" s="210"/>
      <c r="F112" s="128"/>
      <c r="H112" s="132"/>
    </row>
    <row r="113" spans="2:8" s="17" customFormat="1" ht="15" x14ac:dyDescent="0.3">
      <c r="B113" s="166" t="s">
        <v>1699</v>
      </c>
      <c r="D113" s="164"/>
      <c r="F113" s="164"/>
      <c r="H113" s="132"/>
    </row>
    <row r="114" spans="2:8" s="17" customFormat="1" ht="15" x14ac:dyDescent="0.3">
      <c r="B114" s="147" t="str">
        <f>LEFT(B113,SEARCH(",",B113))&amp;" value"</f>
        <v>Crude oil (2709), value</v>
      </c>
      <c r="D114" s="164"/>
      <c r="F114" s="164"/>
      <c r="H114" s="132"/>
    </row>
    <row r="115" spans="2:8" s="17" customFormat="1" ht="15" x14ac:dyDescent="0.3">
      <c r="B115" s="166" t="s">
        <v>1723</v>
      </c>
      <c r="D115" s="164"/>
      <c r="F115" s="164"/>
      <c r="H115" s="132"/>
    </row>
    <row r="116" spans="2:8" s="17" customFormat="1" ht="15" x14ac:dyDescent="0.3">
      <c r="B116" s="147" t="str">
        <f>LEFT(B115,SEARCH(",",B115))&amp;" value"</f>
        <v>Natural gas (2711), value</v>
      </c>
      <c r="D116" s="164"/>
      <c r="F116" s="164"/>
      <c r="H116" s="132"/>
    </row>
    <row r="117" spans="2:8" s="17" customFormat="1" ht="15" x14ac:dyDescent="0.3">
      <c r="B117" s="166" t="s">
        <v>1427</v>
      </c>
      <c r="D117" s="164"/>
      <c r="F117" s="164"/>
      <c r="H117" s="132"/>
    </row>
    <row r="118" spans="2:8" s="17" customFormat="1" ht="15" x14ac:dyDescent="0.3">
      <c r="B118" s="147" t="str">
        <f>LEFT(B117,SEARCH(",",B117))&amp;" value"</f>
        <v>Add commodities here, value</v>
      </c>
      <c r="D118" s="164"/>
      <c r="F118" s="164"/>
      <c r="H118" s="132"/>
    </row>
    <row r="119" spans="2:8" s="17" customFormat="1" ht="30" x14ac:dyDescent="0.3">
      <c r="B119" s="208" t="s">
        <v>1845</v>
      </c>
      <c r="C119" s="157"/>
      <c r="D119" s="165"/>
      <c r="E119" s="157"/>
      <c r="F119" s="165"/>
      <c r="G119" s="157"/>
      <c r="H119" s="135"/>
    </row>
    <row r="120" spans="2:8" s="17" customFormat="1" ht="15" x14ac:dyDescent="0.3">
      <c r="B120" s="37"/>
      <c r="F120" s="26"/>
    </row>
    <row r="121" spans="2:8" s="17" customFormat="1" ht="16.05" customHeight="1" x14ac:dyDescent="0.3">
      <c r="B121" s="127" t="s">
        <v>1901</v>
      </c>
      <c r="D121" s="150"/>
      <c r="F121" s="150"/>
      <c r="H121" s="129"/>
    </row>
    <row r="122" spans="2:8" s="17" customFormat="1" ht="30" x14ac:dyDescent="0.3">
      <c r="B122" s="151" t="s">
        <v>1601</v>
      </c>
      <c r="D122" s="164" t="s">
        <v>1669</v>
      </c>
      <c r="F122" s="164" t="s">
        <v>1985</v>
      </c>
      <c r="H122" s="132"/>
    </row>
    <row r="123" spans="2:8" s="17" customFormat="1" ht="30.75" customHeight="1" x14ac:dyDescent="0.3">
      <c r="B123" s="156" t="s">
        <v>1598</v>
      </c>
      <c r="D123" s="248">
        <v>26127222000</v>
      </c>
      <c r="F123" s="165" t="s">
        <v>1178</v>
      </c>
      <c r="H123" s="135"/>
    </row>
    <row r="124" spans="2:8" s="17" customFormat="1" ht="15" x14ac:dyDescent="0.3">
      <c r="B124" s="37"/>
      <c r="D124" s="126"/>
      <c r="F124" s="26"/>
    </row>
    <row r="125" spans="2:8" s="17" customFormat="1" ht="15" x14ac:dyDescent="0.3">
      <c r="B125" s="127" t="s">
        <v>1902</v>
      </c>
      <c r="D125" s="150"/>
      <c r="F125" s="150"/>
      <c r="H125" s="129"/>
    </row>
    <row r="126" spans="2:8" s="17" customFormat="1" ht="30" x14ac:dyDescent="0.3">
      <c r="B126" s="151" t="s">
        <v>1602</v>
      </c>
      <c r="D126" s="164" t="s">
        <v>1000</v>
      </c>
      <c r="F126" s="164" t="s">
        <v>1986</v>
      </c>
      <c r="H126" s="132"/>
    </row>
    <row r="127" spans="2:8" s="17" customFormat="1" ht="30.75" customHeight="1" x14ac:dyDescent="0.3">
      <c r="B127" s="156" t="s">
        <v>1599</v>
      </c>
      <c r="D127" s="165">
        <v>0</v>
      </c>
      <c r="F127" s="165" t="s">
        <v>1178</v>
      </c>
      <c r="H127" s="135"/>
    </row>
    <row r="128" spans="2:8" s="17" customFormat="1" ht="15" x14ac:dyDescent="0.3">
      <c r="B128" s="37"/>
      <c r="D128" s="126"/>
      <c r="F128" s="26"/>
    </row>
    <row r="129" spans="2:8" s="17" customFormat="1" ht="30" x14ac:dyDescent="0.3">
      <c r="B129" s="127" t="s">
        <v>1903</v>
      </c>
      <c r="D129" s="150"/>
      <c r="F129" s="164" t="s">
        <v>1987</v>
      </c>
      <c r="H129" s="129"/>
    </row>
    <row r="130" spans="2:8" s="17" customFormat="1" ht="30" x14ac:dyDescent="0.3">
      <c r="B130" s="151" t="s">
        <v>1604</v>
      </c>
      <c r="D130" s="164" t="s">
        <v>1669</v>
      </c>
      <c r="F130" s="251"/>
      <c r="H130" s="132"/>
    </row>
    <row r="131" spans="2:8" s="17" customFormat="1" ht="30" x14ac:dyDescent="0.3">
      <c r="B131" s="156" t="s">
        <v>1600</v>
      </c>
      <c r="D131" s="248"/>
      <c r="F131" s="165" t="s">
        <v>1178</v>
      </c>
      <c r="H131" s="252" t="s">
        <v>2060</v>
      </c>
    </row>
    <row r="132" spans="2:8" s="17" customFormat="1" ht="15" x14ac:dyDescent="0.3">
      <c r="B132" s="37"/>
      <c r="D132" s="126"/>
      <c r="F132" s="26"/>
    </row>
    <row r="133" spans="2:8" s="17" customFormat="1" ht="15" x14ac:dyDescent="0.3">
      <c r="B133" s="127" t="s">
        <v>1904</v>
      </c>
      <c r="D133" s="150"/>
      <c r="F133" s="150"/>
      <c r="H133" s="129"/>
    </row>
    <row r="134" spans="2:8" s="17" customFormat="1" ht="30" x14ac:dyDescent="0.3">
      <c r="B134" s="151" t="str">
        <f>"Does the government disclose information on"&amp;RIGHT(B133,LEN(B133)-SEARCH(":",B133,1))&amp;"?"</f>
        <v>Does the government disclose information on Direct subnational payments?</v>
      </c>
      <c r="D134" s="164" t="s">
        <v>1000</v>
      </c>
      <c r="F134" s="164" t="s">
        <v>1988</v>
      </c>
      <c r="H134" s="132"/>
    </row>
    <row r="135" spans="2:8" s="17" customFormat="1" ht="15" x14ac:dyDescent="0.3">
      <c r="B135" s="156" t="s">
        <v>1603</v>
      </c>
      <c r="D135" s="165">
        <v>0</v>
      </c>
      <c r="F135" s="165" t="s">
        <v>1178</v>
      </c>
      <c r="H135" s="135"/>
    </row>
    <row r="136" spans="2:8" s="17" customFormat="1" ht="15" x14ac:dyDescent="0.3">
      <c r="B136" s="37"/>
      <c r="D136" s="126"/>
      <c r="F136" s="26"/>
    </row>
    <row r="137" spans="2:8" s="17" customFormat="1" ht="15" x14ac:dyDescent="0.3">
      <c r="B137" s="127" t="s">
        <v>1905</v>
      </c>
      <c r="D137" s="150"/>
      <c r="F137" s="26"/>
      <c r="H137" s="129"/>
    </row>
    <row r="138" spans="2:8" s="17" customFormat="1" ht="30" x14ac:dyDescent="0.3">
      <c r="B138" s="152" t="s">
        <v>1515</v>
      </c>
      <c r="D138" s="231">
        <f>IFERROR(IF(_xlfn.DAYS('Part 1 - About'!$E$24,'Part 1 - About'!$E$20)/365&gt;0,_xlfn.DAYS('Part 1 - About'!$E$24,'Part 1 - About'!$E$20)/365,_xlfn.DAYS('Part 1 - About'!$E$27,'Part 1 - About'!$E$20)/365),"Automatically completed using the 1. About sheet")</f>
        <v>1.9835616438356165</v>
      </c>
      <c r="F138" s="26"/>
      <c r="H138" s="135"/>
    </row>
    <row r="139" spans="2:8" s="17" customFormat="1" ht="15" x14ac:dyDescent="0.3">
      <c r="B139" s="37"/>
      <c r="D139" s="126"/>
      <c r="F139" s="26"/>
    </row>
    <row r="140" spans="2:8" s="17" customFormat="1" ht="15" x14ac:dyDescent="0.3">
      <c r="B140" s="127" t="s">
        <v>1906</v>
      </c>
      <c r="D140" s="150"/>
      <c r="F140" s="150"/>
      <c r="H140" s="129"/>
    </row>
    <row r="141" spans="2:8" s="17" customFormat="1" ht="45" x14ac:dyDescent="0.3">
      <c r="B141" s="146" t="s">
        <v>1660</v>
      </c>
      <c r="D141" s="164" t="s">
        <v>1669</v>
      </c>
      <c r="F141" s="164" t="s">
        <v>1989</v>
      </c>
      <c r="H141" s="132"/>
    </row>
    <row r="142" spans="2:8" s="17" customFormat="1" ht="30" x14ac:dyDescent="0.3">
      <c r="B142" s="147" t="s">
        <v>1607</v>
      </c>
      <c r="D142" s="164" t="s">
        <v>1669</v>
      </c>
      <c r="F142" s="164" t="s">
        <v>1989</v>
      </c>
      <c r="H142" s="250" t="s">
        <v>2061</v>
      </c>
    </row>
    <row r="143" spans="2:8" s="17" customFormat="1" ht="30" x14ac:dyDescent="0.3">
      <c r="B143" s="130" t="s">
        <v>1605</v>
      </c>
      <c r="D143" s="164" t="s">
        <v>1586</v>
      </c>
      <c r="F143" s="164" t="s">
        <v>1989</v>
      </c>
      <c r="H143" s="250" t="s">
        <v>2062</v>
      </c>
    </row>
    <row r="144" spans="2:8" s="17" customFormat="1" ht="30" x14ac:dyDescent="0.3">
      <c r="B144" s="133" t="s">
        <v>1606</v>
      </c>
      <c r="D144" s="164" t="s">
        <v>1587</v>
      </c>
      <c r="F144" s="164" t="s">
        <v>1989</v>
      </c>
      <c r="H144" s="132"/>
    </row>
    <row r="145" spans="2:16" s="17" customFormat="1" ht="30" x14ac:dyDescent="0.3">
      <c r="B145" s="130" t="s">
        <v>1608</v>
      </c>
      <c r="D145" s="164" t="s">
        <v>1669</v>
      </c>
      <c r="F145" s="164" t="s">
        <v>1989</v>
      </c>
      <c r="H145" s="132"/>
    </row>
    <row r="146" spans="2:16" s="17" customFormat="1" ht="30" x14ac:dyDescent="0.3">
      <c r="B146" s="134" t="s">
        <v>1609</v>
      </c>
      <c r="D146" s="165" t="s">
        <v>1669</v>
      </c>
      <c r="F146" s="164" t="s">
        <v>1989</v>
      </c>
      <c r="H146" s="135"/>
    </row>
    <row r="147" spans="2:16" s="17" customFormat="1" ht="15" x14ac:dyDescent="0.3">
      <c r="B147" s="37"/>
      <c r="D147" s="126"/>
      <c r="F147" s="26"/>
    </row>
    <row r="148" spans="2:16" s="17" customFormat="1" ht="30" x14ac:dyDescent="0.3">
      <c r="B148" s="127" t="s">
        <v>1907</v>
      </c>
      <c r="D148" s="150"/>
      <c r="F148" s="150"/>
      <c r="H148" s="129"/>
    </row>
    <row r="149" spans="2:16" s="17" customFormat="1" ht="45" x14ac:dyDescent="0.3">
      <c r="B149" s="151" t="s">
        <v>1611</v>
      </c>
      <c r="D149" s="164" t="s">
        <v>1669</v>
      </c>
      <c r="F149" s="164" t="s">
        <v>1990</v>
      </c>
      <c r="H149" s="132"/>
    </row>
    <row r="150" spans="2:16" s="17" customFormat="1" ht="30" x14ac:dyDescent="0.3">
      <c r="B150" s="156" t="s">
        <v>1667</v>
      </c>
      <c r="D150" s="165"/>
      <c r="F150" s="167" t="str">
        <f>IF(D150=Lists!$K$4,"&lt; Input URL to data source &gt;",IF(D150=Lists!$K$5,"&lt; Reference section in EITI Report &gt;",IF(D150=Lists!$K$6,"&lt; Reference evidence of non-applicability &gt;","")))</f>
        <v/>
      </c>
      <c r="H150" s="135"/>
    </row>
    <row r="151" spans="2:16" s="17" customFormat="1" ht="15" x14ac:dyDescent="0.3">
      <c r="B151" s="37"/>
      <c r="D151" s="126"/>
      <c r="F151" s="26"/>
    </row>
    <row r="152" spans="2:16" s="17" customFormat="1" ht="15" x14ac:dyDescent="0.3">
      <c r="B152" s="127" t="s">
        <v>1908</v>
      </c>
      <c r="D152" s="150"/>
      <c r="F152" s="150"/>
      <c r="H152" s="129"/>
    </row>
    <row r="153" spans="2:16" s="17" customFormat="1" ht="30" x14ac:dyDescent="0.3">
      <c r="B153" s="151" t="s">
        <v>1612</v>
      </c>
      <c r="D153" s="164" t="s">
        <v>1000</v>
      </c>
      <c r="F153" s="164" t="s">
        <v>1991</v>
      </c>
      <c r="H153" s="132"/>
    </row>
    <row r="154" spans="2:16" s="17" customFormat="1" ht="30" x14ac:dyDescent="0.3">
      <c r="B154" s="155" t="s">
        <v>1614</v>
      </c>
      <c r="D154" s="164" t="s">
        <v>1560</v>
      </c>
      <c r="F154" s="164" t="s">
        <v>1199</v>
      </c>
      <c r="H154" s="132"/>
    </row>
    <row r="155" spans="2:16" s="17" customFormat="1" ht="30" x14ac:dyDescent="0.3">
      <c r="B155" s="156" t="s">
        <v>1947</v>
      </c>
      <c r="D155" s="165" t="s">
        <v>1560</v>
      </c>
      <c r="F155" s="165" t="s">
        <v>1199</v>
      </c>
      <c r="H155" s="135"/>
      <c r="P155" s="206"/>
    </row>
    <row r="156" spans="2:16" s="17" customFormat="1" ht="15" x14ac:dyDescent="0.3">
      <c r="B156" s="37"/>
      <c r="D156" s="126"/>
      <c r="F156" s="26"/>
    </row>
    <row r="157" spans="2:16" s="17" customFormat="1" ht="30" x14ac:dyDescent="0.3">
      <c r="B157" s="127" t="s">
        <v>1909</v>
      </c>
      <c r="D157" s="150"/>
      <c r="F157" s="150"/>
      <c r="H157" s="129"/>
    </row>
    <row r="158" spans="2:16" s="17" customFormat="1" ht="45" x14ac:dyDescent="0.3">
      <c r="B158" s="151" t="s">
        <v>1615</v>
      </c>
      <c r="D158" s="164" t="s">
        <v>1000</v>
      </c>
      <c r="F158" s="164" t="s">
        <v>1990</v>
      </c>
      <c r="H158" s="132"/>
    </row>
    <row r="159" spans="2:16" s="17" customFormat="1" ht="30" x14ac:dyDescent="0.3">
      <c r="B159" s="151" t="s">
        <v>1616</v>
      </c>
      <c r="D159" s="164" t="s">
        <v>1000</v>
      </c>
      <c r="F159" s="164" t="s">
        <v>1990</v>
      </c>
      <c r="H159" s="132"/>
    </row>
    <row r="160" spans="2:16" s="17" customFormat="1" ht="45" x14ac:dyDescent="0.3">
      <c r="B160" s="152" t="s">
        <v>1617</v>
      </c>
      <c r="D160" s="165" t="s">
        <v>1000</v>
      </c>
      <c r="F160" s="164" t="s">
        <v>1990</v>
      </c>
      <c r="H160" s="135"/>
    </row>
    <row r="161" spans="2:10" s="17" customFormat="1" ht="15" x14ac:dyDescent="0.3">
      <c r="B161" s="37"/>
      <c r="D161" s="126"/>
      <c r="F161" s="26"/>
    </row>
    <row r="162" spans="2:10" s="17" customFormat="1" ht="15" x14ac:dyDescent="0.3">
      <c r="B162" s="127" t="s">
        <v>1910</v>
      </c>
      <c r="D162" s="150"/>
      <c r="F162" s="150"/>
      <c r="H162" s="129"/>
      <c r="J162" s="227"/>
    </row>
    <row r="163" spans="2:10" s="17" customFormat="1" ht="30" x14ac:dyDescent="0.3">
      <c r="B163" s="151" t="s">
        <v>1618</v>
      </c>
      <c r="D163" s="164" t="s">
        <v>1669</v>
      </c>
      <c r="F163" s="164" t="s">
        <v>1992</v>
      </c>
      <c r="H163" s="132"/>
    </row>
    <row r="164" spans="2:10" s="17" customFormat="1" ht="30" x14ac:dyDescent="0.3">
      <c r="B164" s="155" t="s">
        <v>1673</v>
      </c>
      <c r="D164" s="164">
        <v>0</v>
      </c>
      <c r="F164" s="164" t="s">
        <v>1178</v>
      </c>
      <c r="H164" s="132"/>
    </row>
    <row r="165" spans="2:10" s="17" customFormat="1" ht="30" x14ac:dyDescent="0.3">
      <c r="B165" s="155" t="s">
        <v>1674</v>
      </c>
      <c r="D165" s="243">
        <v>0</v>
      </c>
      <c r="E165" s="136"/>
      <c r="F165" s="164" t="s">
        <v>1178</v>
      </c>
      <c r="H165" s="132"/>
    </row>
    <row r="166" spans="2:10" s="17" customFormat="1" ht="45" x14ac:dyDescent="0.3">
      <c r="B166" s="151" t="s">
        <v>1675</v>
      </c>
      <c r="D166" s="164" t="s">
        <v>1669</v>
      </c>
      <c r="F166" s="164" t="s">
        <v>1993</v>
      </c>
      <c r="H166" s="132"/>
    </row>
    <row r="167" spans="2:10" s="17" customFormat="1" ht="30" x14ac:dyDescent="0.3">
      <c r="B167" s="155" t="s">
        <v>1676</v>
      </c>
      <c r="D167" s="242">
        <v>4684000</v>
      </c>
      <c r="F167" s="164" t="s">
        <v>1178</v>
      </c>
      <c r="H167" s="132"/>
    </row>
    <row r="168" spans="2:10" s="17" customFormat="1" ht="30" x14ac:dyDescent="0.3">
      <c r="B168" s="155" t="s">
        <v>1677</v>
      </c>
      <c r="D168" s="242">
        <v>6725427000</v>
      </c>
      <c r="F168" s="164" t="s">
        <v>1178</v>
      </c>
      <c r="H168" s="132"/>
    </row>
    <row r="169" spans="2:10" s="17" customFormat="1" ht="45" x14ac:dyDescent="0.3">
      <c r="B169" s="151" t="s">
        <v>1847</v>
      </c>
      <c r="D169" s="164" t="s">
        <v>1669</v>
      </c>
      <c r="F169" s="164" t="s">
        <v>1993</v>
      </c>
      <c r="H169" s="132"/>
    </row>
    <row r="170" spans="2:10" s="17" customFormat="1" ht="30" x14ac:dyDescent="0.3">
      <c r="B170" s="155" t="s">
        <v>1848</v>
      </c>
      <c r="D170" s="242">
        <v>15414000</v>
      </c>
      <c r="F170" s="164" t="s">
        <v>1178</v>
      </c>
      <c r="H170" s="132"/>
    </row>
    <row r="171" spans="2:10" s="17" customFormat="1" ht="30" x14ac:dyDescent="0.3">
      <c r="B171" s="156" t="s">
        <v>1849</v>
      </c>
      <c r="D171" s="242">
        <v>192000</v>
      </c>
      <c r="F171" s="164" t="s">
        <v>1178</v>
      </c>
      <c r="H171" s="135"/>
    </row>
    <row r="172" spans="2:10" s="17" customFormat="1" ht="15" x14ac:dyDescent="0.3">
      <c r="B172" s="37"/>
      <c r="D172" s="126"/>
      <c r="F172" s="26"/>
    </row>
    <row r="173" spans="2:10" s="17" customFormat="1" ht="15" x14ac:dyDescent="0.3">
      <c r="B173" s="127" t="s">
        <v>1911</v>
      </c>
      <c r="D173" s="150"/>
      <c r="F173" s="150"/>
      <c r="H173" s="129"/>
    </row>
    <row r="174" spans="2:10" s="17" customFormat="1" ht="30" x14ac:dyDescent="0.3">
      <c r="B174" s="151" t="s">
        <v>1678</v>
      </c>
      <c r="D174" s="164" t="s">
        <v>1669</v>
      </c>
      <c r="F174" s="164" t="s">
        <v>1994</v>
      </c>
      <c r="H174" s="132"/>
    </row>
    <row r="175" spans="2:10" s="17" customFormat="1" ht="30" x14ac:dyDescent="0.3">
      <c r="B175" s="156" t="s">
        <v>1619</v>
      </c>
      <c r="D175" s="165"/>
      <c r="F175" s="165" t="s">
        <v>1178</v>
      </c>
      <c r="H175" s="135"/>
    </row>
    <row r="176" spans="2:10" s="17" customFormat="1" ht="15" x14ac:dyDescent="0.3">
      <c r="B176" s="37"/>
      <c r="D176" s="126"/>
      <c r="F176" s="26"/>
    </row>
    <row r="177" spans="2:8" s="17" customFormat="1" ht="15" x14ac:dyDescent="0.3">
      <c r="B177" s="127" t="s">
        <v>1912</v>
      </c>
      <c r="D177" s="158"/>
      <c r="F177" s="159"/>
      <c r="H177" s="129"/>
    </row>
    <row r="178" spans="2:8" s="17" customFormat="1" ht="30" x14ac:dyDescent="0.3">
      <c r="B178" s="160" t="s">
        <v>1659</v>
      </c>
      <c r="D178" s="164" t="s">
        <v>1586</v>
      </c>
      <c r="F178" s="164" t="s">
        <v>2053</v>
      </c>
      <c r="H178" s="132"/>
    </row>
    <row r="179" spans="2:8" s="17" customFormat="1" ht="30" x14ac:dyDescent="0.3">
      <c r="B179" s="151" t="s">
        <v>1934</v>
      </c>
      <c r="D179" s="243">
        <v>5558975</v>
      </c>
      <c r="F179" s="164" t="s">
        <v>1178</v>
      </c>
      <c r="H179" s="132"/>
    </row>
    <row r="180" spans="2:8" s="17" customFormat="1" ht="15" x14ac:dyDescent="0.3">
      <c r="B180" s="146" t="s">
        <v>1760</v>
      </c>
      <c r="D180" s="164"/>
      <c r="F180" s="164"/>
      <c r="H180" s="132"/>
    </row>
    <row r="181" spans="2:8" s="17" customFormat="1" ht="15" x14ac:dyDescent="0.3">
      <c r="B181" s="130" t="s">
        <v>1620</v>
      </c>
      <c r="D181" s="243">
        <v>127711318000</v>
      </c>
      <c r="F181" s="164" t="s">
        <v>1178</v>
      </c>
      <c r="H181" s="132"/>
    </row>
    <row r="182" spans="2:8" s="17" customFormat="1" ht="15" x14ac:dyDescent="0.3">
      <c r="B182" s="130" t="s">
        <v>1621</v>
      </c>
      <c r="D182" s="243">
        <v>12575000000</v>
      </c>
      <c r="F182" s="164" t="s">
        <v>1178</v>
      </c>
      <c r="H182" s="132"/>
    </row>
    <row r="183" spans="2:8" s="17" customFormat="1" ht="15" x14ac:dyDescent="0.3">
      <c r="B183" s="130" t="s">
        <v>1622</v>
      </c>
      <c r="D183" s="243">
        <v>34480000000</v>
      </c>
      <c r="F183" s="164" t="s">
        <v>1178</v>
      </c>
      <c r="H183" s="132"/>
    </row>
    <row r="184" spans="2:8" s="17" customFormat="1" ht="15" x14ac:dyDescent="0.3">
      <c r="B184" s="130" t="s">
        <v>1623</v>
      </c>
      <c r="D184" s="243">
        <v>153700000</v>
      </c>
      <c r="F184" s="164" t="s">
        <v>1199</v>
      </c>
      <c r="H184" s="132"/>
    </row>
    <row r="185" spans="2:8" s="17" customFormat="1" ht="15" x14ac:dyDescent="0.3">
      <c r="B185" s="130" t="s">
        <v>1624</v>
      </c>
      <c r="D185" s="243">
        <v>2446000000</v>
      </c>
      <c r="F185" s="164" t="s">
        <v>1199</v>
      </c>
      <c r="H185" s="132"/>
    </row>
    <row r="186" spans="2:8" s="17" customFormat="1" ht="15" x14ac:dyDescent="0.3">
      <c r="B186" s="130" t="s">
        <v>1935</v>
      </c>
      <c r="D186" s="243">
        <v>3889</v>
      </c>
      <c r="F186" s="164" t="s">
        <v>1937</v>
      </c>
      <c r="H186" s="132"/>
    </row>
    <row r="187" spans="2:8" s="17" customFormat="1" ht="15" x14ac:dyDescent="0.3">
      <c r="B187" s="130" t="s">
        <v>1936</v>
      </c>
      <c r="D187" s="164">
        <v>768</v>
      </c>
      <c r="F187" s="164" t="s">
        <v>1937</v>
      </c>
      <c r="H187" s="132"/>
    </row>
    <row r="188" spans="2:8" s="17" customFormat="1" ht="15" x14ac:dyDescent="0.3">
      <c r="B188" s="130" t="s">
        <v>1625</v>
      </c>
      <c r="D188" s="243">
        <v>4657</v>
      </c>
      <c r="F188" s="164" t="s">
        <v>1937</v>
      </c>
      <c r="H188" s="132"/>
    </row>
    <row r="189" spans="2:8" s="17" customFormat="1" ht="15" x14ac:dyDescent="0.3">
      <c r="B189" s="130" t="s">
        <v>1626</v>
      </c>
      <c r="D189" s="243">
        <v>252347</v>
      </c>
      <c r="F189" s="164" t="s">
        <v>1937</v>
      </c>
      <c r="H189" s="132"/>
    </row>
    <row r="190" spans="2:8" s="17" customFormat="1" ht="15" x14ac:dyDescent="0.3">
      <c r="B190" s="130" t="s">
        <v>1637</v>
      </c>
      <c r="D190" s="164"/>
      <c r="F190" s="164"/>
      <c r="H190" s="132"/>
    </row>
    <row r="191" spans="2:8" s="17" customFormat="1" ht="15" x14ac:dyDescent="0.3">
      <c r="B191" s="144" t="s">
        <v>1638</v>
      </c>
      <c r="D191" s="165"/>
      <c r="F191" s="165"/>
      <c r="H191" s="135"/>
    </row>
    <row r="192" spans="2:8" s="17" customFormat="1" ht="15" x14ac:dyDescent="0.3">
      <c r="B192" s="26"/>
      <c r="D192" s="161"/>
      <c r="F192" s="26"/>
    </row>
    <row r="193" spans="1:8" s="17" customFormat="1" ht="15" x14ac:dyDescent="0.3">
      <c r="B193" s="127" t="s">
        <v>1952</v>
      </c>
      <c r="D193" s="128"/>
      <c r="F193" s="128"/>
      <c r="H193" s="129"/>
    </row>
    <row r="194" spans="1:8" s="17" customFormat="1" ht="15" x14ac:dyDescent="0.3">
      <c r="B194" s="130" t="s">
        <v>1516</v>
      </c>
      <c r="D194" s="131"/>
      <c r="F194" s="131"/>
      <c r="H194" s="132"/>
    </row>
    <row r="195" spans="1:8" s="17" customFormat="1" ht="30" x14ac:dyDescent="0.3">
      <c r="B195" s="147" t="s">
        <v>1949</v>
      </c>
      <c r="D195" s="164" t="s">
        <v>1587</v>
      </c>
      <c r="F195" s="164" t="str">
        <f>IF(D195=Lists!$K$4,"&lt; Input URL to data source &gt;",IF(D195=Lists!$K$5,"&lt; Reference section in EITI Report or URL &gt;",IF(D195=Lists!$K$6,"&lt; Reference evidence of non-applicability &gt;","")))</f>
        <v/>
      </c>
      <c r="H195" s="132"/>
    </row>
    <row r="196" spans="1:8" s="17" customFormat="1" ht="45" x14ac:dyDescent="0.3">
      <c r="A196" s="136"/>
      <c r="B196" s="225" t="s">
        <v>1950</v>
      </c>
      <c r="C196" s="138"/>
      <c r="D196" s="164" t="s">
        <v>1587</v>
      </c>
      <c r="F196" s="164" t="str">
        <f>IF(D196=Lists!$K$4,"&lt; Input URL to data source &gt;",IF(D196=Lists!$K$5,"&lt; Reference section in EITI Report or URL &gt;",IF(D196=Lists!$K$6,"&lt; Reference evidence of non-applicability &gt;","")))</f>
        <v/>
      </c>
      <c r="H196" s="132"/>
    </row>
    <row r="197" spans="1:8" s="17" customFormat="1" ht="30" x14ac:dyDescent="0.3">
      <c r="B197" s="148" t="s">
        <v>1951</v>
      </c>
      <c r="C197" s="138"/>
      <c r="D197" s="165" t="s">
        <v>1587</v>
      </c>
      <c r="F197" s="165" t="str">
        <f>IF(D197=Lists!$K$4,"&lt; Input URL to data source &gt;",IF(D197=Lists!$K$5,"&lt; Reference section in EITI Report or URL &gt;",IF(D197=Lists!$K$6,"&lt; Reference evidence of non-applicability &gt;","")))</f>
        <v/>
      </c>
      <c r="H197" s="135"/>
    </row>
    <row r="198" spans="1:8" s="17" customFormat="1" ht="15.6" thickBot="1" x14ac:dyDescent="0.35">
      <c r="B198" s="162"/>
      <c r="C198" s="71"/>
      <c r="D198" s="163"/>
      <c r="E198" s="71"/>
      <c r="F198" s="162"/>
      <c r="G198" s="71"/>
      <c r="H198" s="71"/>
    </row>
    <row r="199" spans="1:8" s="17" customFormat="1" ht="15" x14ac:dyDescent="0.3">
      <c r="B199" s="26"/>
      <c r="D199" s="161"/>
      <c r="F199" s="26"/>
    </row>
    <row r="200" spans="1:8" s="17" customFormat="1" ht="15.6" thickBot="1" x14ac:dyDescent="0.35">
      <c r="B200" s="274" t="s">
        <v>1852</v>
      </c>
      <c r="C200" s="275"/>
      <c r="D200" s="275"/>
      <c r="E200" s="275"/>
      <c r="F200" s="275"/>
      <c r="G200" s="275"/>
      <c r="H200" s="275"/>
    </row>
    <row r="201" spans="1:8" s="17" customFormat="1" ht="15" x14ac:dyDescent="0.3">
      <c r="B201" s="276" t="s">
        <v>1871</v>
      </c>
      <c r="C201" s="277"/>
      <c r="D201" s="277"/>
      <c r="E201" s="277"/>
      <c r="F201" s="277"/>
      <c r="G201" s="277"/>
      <c r="H201" s="277"/>
    </row>
    <row r="202" spans="1:8" s="17" customFormat="1" ht="15.6" thickBot="1" x14ac:dyDescent="0.35">
      <c r="B202" s="230"/>
      <c r="C202" s="230"/>
      <c r="D202" s="230"/>
      <c r="E202" s="230"/>
      <c r="F202" s="230"/>
      <c r="G202" s="230"/>
      <c r="H202" s="230"/>
    </row>
    <row r="203" spans="1:8" s="17" customFormat="1" ht="15" x14ac:dyDescent="0.3">
      <c r="B203" s="262" t="s">
        <v>1851</v>
      </c>
      <c r="C203" s="262"/>
      <c r="D203" s="262"/>
      <c r="E203" s="262"/>
      <c r="F203" s="262"/>
      <c r="G203" s="262"/>
      <c r="H203" s="262"/>
    </row>
    <row r="204" spans="1:8" s="17" customFormat="1" ht="15.75" customHeight="1" x14ac:dyDescent="0.3">
      <c r="B204" s="253" t="s">
        <v>1872</v>
      </c>
      <c r="C204" s="253"/>
      <c r="D204" s="253"/>
      <c r="E204" s="253"/>
      <c r="F204" s="253"/>
      <c r="G204" s="253"/>
      <c r="H204" s="253"/>
    </row>
    <row r="205" spans="1:8" s="17" customFormat="1" ht="15" x14ac:dyDescent="0.3">
      <c r="B205" s="262" t="s">
        <v>1873</v>
      </c>
      <c r="C205" s="262"/>
      <c r="D205" s="262"/>
      <c r="E205" s="262"/>
      <c r="F205" s="262"/>
      <c r="G205" s="262"/>
      <c r="H205" s="262"/>
    </row>
    <row r="206" spans="1:8" s="17" customFormat="1" ht="15" x14ac:dyDescent="0.3">
      <c r="B206" s="26"/>
      <c r="D206" s="161"/>
      <c r="F206" s="26"/>
    </row>
    <row r="207" spans="1:8" s="17" customFormat="1" ht="15" x14ac:dyDescent="0.3">
      <c r="B207" s="26"/>
      <c r="D207" s="161"/>
      <c r="F207" s="26"/>
    </row>
    <row r="208" spans="1:8" s="17" customFormat="1" ht="15" x14ac:dyDescent="0.3">
      <c r="B208" s="26"/>
      <c r="D208" s="161"/>
      <c r="F208" s="26"/>
    </row>
    <row r="209" s="17" customFormat="1" ht="15" x14ac:dyDescent="0.3"/>
    <row r="210" ht="16.2" x14ac:dyDescent="0.3"/>
    <row r="211" ht="16.2" x14ac:dyDescent="0.3"/>
    <row r="212" ht="16.2" x14ac:dyDescent="0.3"/>
    <row r="213" ht="16.2" x14ac:dyDescent="0.3"/>
    <row r="214" ht="16.2" x14ac:dyDescent="0.3"/>
    <row r="215" ht="16.2" x14ac:dyDescent="0.3"/>
    <row r="216" ht="16.2" x14ac:dyDescent="0.3"/>
    <row r="217" ht="16.2" x14ac:dyDescent="0.3"/>
    <row r="218" ht="16.2" x14ac:dyDescent="0.3"/>
    <row r="219" ht="16.2" x14ac:dyDescent="0.3"/>
    <row r="220" ht="16.2" x14ac:dyDescent="0.3"/>
    <row r="221" ht="16.2" x14ac:dyDescent="0.3"/>
    <row r="222" ht="16.2" x14ac:dyDescent="0.3"/>
    <row r="223" ht="16.2" x14ac:dyDescent="0.3"/>
    <row r="224" ht="16.2" x14ac:dyDescent="0.3"/>
    <row r="225" ht="16.2" x14ac:dyDescent="0.3"/>
    <row r="226" ht="16.2" x14ac:dyDescent="0.3"/>
    <row r="227" ht="16.2" x14ac:dyDescent="0.3"/>
    <row r="228" ht="16.2" x14ac:dyDescent="0.3"/>
    <row r="229" ht="16.2" x14ac:dyDescent="0.3"/>
    <row r="230" ht="16.2" x14ac:dyDescent="0.3"/>
  </sheetData>
  <mergeCells count="12">
    <mergeCell ref="B205:H205"/>
    <mergeCell ref="B3:H3"/>
    <mergeCell ref="B4:H4"/>
    <mergeCell ref="B5:H5"/>
    <mergeCell ref="B6:H6"/>
    <mergeCell ref="B7:H7"/>
    <mergeCell ref="B8:H8"/>
    <mergeCell ref="B200:H200"/>
    <mergeCell ref="B201:H201"/>
    <mergeCell ref="B203:H203"/>
    <mergeCell ref="B204:H204"/>
    <mergeCell ref="B9:H9"/>
  </mergeCells>
  <dataValidations xWindow="565" yWindow="688" count="30">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Commodity volumes/values" prompt="Please input the name of commodity on the left, including whether volume or value._x000a__x000a_Please input only numbers in this cell. If other information is required, include this in comment section" sqref="D64:D79 D84:D99 D109:D111 D113:D118" xr:uid="{00000000-0002-0000-0200-000002000000}">
      <formula1>0</formula1>
    </dataValidation>
    <dataValidation type="list" allowBlank="1" showInputMessage="1" showErrorMessage="1" errorTitle="Invalid unit used" error="Select between Barrels, Sm3, Tonnes, ounces (oz), or carats._x000a__x000a_If original information is in other units, please convert the number into standard units, and include original info in comment section." promptTitle="Please specify measuring unit" prompt="Select between Barrels, Sm3, Tonnes, ounces (oz), or carats from the drop-down menu" sqref="F66 F109:F111 F76 F70 F72 F74 F78 F84 F86 F113 F96 F90 F92 F94 F98 F117 F64 F115" xr:uid="{00000000-0002-0000-0200-000003000000}">
      <formula1>"&lt;Select unit&gt;,Sm3,Sm3 o.e.,Barrels,Tonnes,oz,carats,Scf"</formula1>
    </dataValidation>
    <dataValidation type="list" showInputMessage="1" showErrorMessage="1" promptTitle="Reporting type" prompt="Please indicate which type of reporting, between:_x000a__x000a_Systematic disclosure_x000a_EITI reporting_x000a_Not available_x000a_Not applicable" sqref="D169 D194:D197 D34:D36 D39:D43 D46:D48 D107 D58 D62:D63 D82:D83 D102:D103 D178 D122 D126 D130 D134 D141:D146 D149 D153 D158:D160 D163 D166 D174 D26:D30 D19:D22 D51:D55" xr:uid="{E192EF1E-9B5F-4EB1-BF02-36F681E971D7}">
      <formula1>Reporting_options_list</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Total value" prompt="Please input the total value of in-kind revenues._x000a__x000a_Please input only numbers in this cell. If other information is required, include this in comment section" sqref="D119" xr:uid="{7082261E-C7B1-4F74-81CF-A7794A2F9992}">
      <formula1>0</formula1>
    </dataValidation>
    <dataValidation type="textLength" allowBlank="1" showInputMessage="1" showErrorMessage="1" errorTitle="Please do not edit these cells" error="Please do not edit these cells" sqref="B137:B138 B140 B125:B127 B206:B208 B106 B121:B123 B129:B131 B133:B135 B101:B104 D104 D138" xr:uid="{D4F2C1B7-E8B6-42EE-B86F-A0243D6AFDD9}">
      <formula1>10000</formula1>
      <formula2>50000</formula2>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Total exports" prompt="This refers to the total exports from the relevant year, including revenues from non-extractive sectors._x000a__x000a_Please input only numbers in this cell. If other information is required, include this in comment section" sqref="D185" xr:uid="{7C642FB5-B843-4487-B063-21FFC47CF6AC}">
      <formula1>2</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Total government revenues" prompt="This refers to the governments total revenues from the relevant year, including revenues from non-extractive sectors._x000a__x000a_Please input only numbers in this cell. If other information is required, include this in comment section" sqref="D183" xr:uid="{CE675DBA-0644-4A5C-BBDA-6E6C8E2AD241}">
      <formula1>2</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Government Revenues - Extractive" prompt="This refers to government revenues from extractives, including non-reconciled revenues._x000a__x000a_Please input only numbers in this cell. If other information is required, include this in comment section" sqref="D182" xr:uid="{924C8C9F-7671-436F-8D7A-DDAF8452F6F8}">
      <formula1>2</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Gross Domestic Product" prompt="This refers to Gross Domestic Product, in current USD or local currency._x000a__x000a_Please input only numbers in this cell. If other information is required, include this in comment section" sqref="D181" xr:uid="{002CC625-2364-4D55-AFF0-819D0C50C826}">
      <formula1>2</formula1>
    </dataValidation>
    <dataValidation type="decimal" errorStyle="warning" operator="greaterThan" allowBlank="1" showInputMessage="1" showErrorMessage="1" errorTitle="Non-number value detected" error="Only input numbers in this cell. _x000a__x000a_If additional information is appropriate, please include in appropriate columns on the right." promptTitle="Extractives Gross Value Added" prompt="Gross value added refers to the absolute number representing extractives' share of GDP._x000a__x000a_Please input only numbers in this cell. If other information is required, include this in comment section." sqref="D179:D180" xr:uid="{7E85E72D-BA05-418F-9613-B3350052F8DF}">
      <formula1>2</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Exports - extractives" prompt="This refers to extractives share in total exports of a country, in absolute numbers._x000a__x000a_Please input only numbers in this cell. If other information is required, include this in comment section" sqref="D184" xr:uid="{ED4DF579-1686-4281-AC50-CFFF2A86B791}">
      <formula1>2</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Total value" prompt="Please input total revenues._x000a__x000a_Please input only numbers in this cell. If other information is required, include this in comment section" sqref="D123 D127 D131 D135 D150 D154:D155 D164:D165 D175 D167:D168 D170:D171" xr:uid="{F804F85A-1323-4293-B007-2F02CD36D823}">
      <formula1>0</formula1>
    </dataValidation>
    <dataValidation type="decimal" errorStyle="warning" operator="greaterThan" allowBlank="1" showInputMessage="1" showErrorMessage="1" errorTitle="Non-number value detected" error="Only input numbers in this cell. _x000a__x000a_If additional information is appropriate, please include in appropriate columns on the right." promptTitle="Extractives employment" prompt="Employment refers to the absolute number representing extractives' share of formal employment._x000a__x000a_Please input only numbers in this cell. If other information is required, include this in comment section." sqref="D188" xr:uid="{8629A22E-18D7-4AAD-9E2C-54ABE8863915}">
      <formula1>2</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Total employment" prompt="Employment refers to the absolute number representing total formal employment._x000a__x000a_Please input only numbers in this cell. If other information is required, include this in comment section" sqref="D189" xr:uid="{D32E1E08-44FE-43BA-868C-56404BB378B3}">
      <formula1>2</formula1>
    </dataValidation>
    <dataValidation type="list" operator="equal" showInputMessage="1" showErrorMessage="1" errorTitle="Invalid entry" error="Invalid entry" promptTitle="Please input unit" prompt="Please input currency according to 3-letter ISO currency code." sqref="F123 F127 F131 F135 F154:F155 F170:F171 F175 F164:F165 F179:F185 F167:F168 F190:F191" xr:uid="{AC31C3E7-FBB3-4643-8A12-05F034B46A91}">
      <formula1>Currency_code_list</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Investment - extractive sector" prompt="Please input the total investment in the extractive sector for the relevant Fiscal Year, in current USD or local currency._x000a__x000a_This could e.g. correspond to the total capital formation in the extractive sector." sqref="D190" xr:uid="{B6EA3FF2-B89F-4B2B-B945-54384AFBC68E}">
      <formula1>2</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Investment" prompt="Please input the total investment in the economy for the relevant Fiscal Year, in current USD or local currency._x000a__x000a_This could e.g. correspond to the total capital formation in the economy." sqref="D191" xr:uid="{7832BB4F-2203-437C-94DA-63A7D7BCD388}">
      <formula1>2</formula1>
    </dataValidation>
    <dataValidation type="list" showInputMessage="1" showErrorMessage="1" errorTitle="Invalid commodity input" error="Please select a commodity as defined in the commodity list of the drop down menu" promptTitle="Select commodity" prompt="Please select commodity from the drop down menu" sqref="B117 B68 B70 B72 B74 B76 B78 B96 B98 B64 B66 B88 B90 B92 B94 B84 B86 B115 B113 B109:B111" xr:uid="{8E4A7729-626F-4674-B975-3B334A3975DE}">
      <formula1>Commodities_list</formula1>
    </dataValidation>
    <dataValidation type="whole" allowBlank="1" showInputMessage="1" showErrorMessage="1" errorTitle="Please do not edit these cells" error="Please do not edit these cells" sqref="B162:B168 B141:B146 B148:B150 B152:B155 B157:B160 B173:B175 B193:B197" xr:uid="{286182BE-B58B-4B5D-8529-F453ED5F7915}">
      <formula1>10000</formula1>
      <formula2>50000</formula2>
    </dataValidation>
    <dataValidation type="whole" allowBlank="1" showInputMessage="1" showErrorMessage="1" errorTitle="Please do not edit these cells" error="Please do not edit these cells" sqref="B198:H199 B177:B191" xr:uid="{41BDBFD2-EE60-47A7-B7DF-916D7BB2FB21}">
      <formula1>4</formula1>
      <formula2>5</formula2>
    </dataValidation>
    <dataValidation type="decimal" errorStyle="warning" operator="greaterThan" allowBlank="1" showInputMessage="1" showErrorMessage="1" errorTitle="Non-number value detected" error="Only input numbers in this cell. _x000a__x000a_If additional information is appropriate, please include in appropriate columns on the right." promptTitle="Extractives employment" prompt="Employment refers to the percentage representing extractives' share of formal employment._x000a__x000a_Please input only numbers in this cell. If other information is required, include this in comment section." sqref="F186:F189" xr:uid="{541820E9-9F26-4712-A681-25A67BF16B28}">
      <formula1>0</formula1>
    </dataValidation>
    <dataValidation allowBlank="1" showInputMessage="1" showErrorMessage="1" errorTitle="Please do not edit these cells" error="Please do not edit these cells" sqref="B169:B171" xr:uid="{07FE9B1E-D8D5-4CDF-B4C7-CACFEBEDBF5D}"/>
    <dataValidation type="whole" allowBlank="1" showInputMessage="1" showErrorMessage="1" errorTitle="Do not edit these cells" error="Please do not edit these cells" sqref="B202" xr:uid="{E4F00D57-2632-4898-9727-4E3D1C975A91}">
      <formula1>10000</formula1>
      <formula2>50000</formula2>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Female employment" prompt="Employment refers to the absolute number representing total female employment in the sector._x000a__x000a_Please input only numbers in this cell. If other information is required, include this in comment section" sqref="D187" xr:uid="{F0C2DEB4-D0E5-46BE-9B4C-57C232E2EF47}">
      <formula1>2</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Male employment" prompt="Employment refers to the absolute number representing total male employment in the sector._x000a__x000a_Please input only numbers in this cell. If other information is required, include this in comment section" sqref="D186" xr:uid="{D06DCB01-0C0E-444C-9C6D-1307A8C5A77D}">
      <formula1>2</formula1>
    </dataValidation>
    <dataValidation type="whole" showInputMessage="1" showErrorMessage="1" sqref="A69:C69 A71:C71 A73:C73 A75:C75 A77:C77 B62:B63 A67:C67 A78:A83 A68 A70 A72 A74 A76 F161:F162 B172:C172 D172:D173 F172:F173 B176:C176 D176:D177 F23:F25 D23:D25 F32:F33 D32:D33 F37:F38 D37:D38 F44:F45 D44:D45 F49:F50 D49:D50 F56:F57 D56:D57 B65 D80:D81 F80:F81 B100:C100 D100:D101 F100:F101 B105:C105 F104:F106 B108:G108 B112:G112 F176:F177 G17:G107 B99 B120:C120 D120:D121 F120:F121 B124:C124 D124:D125 F124:F125 B128:C128 D128:D129 F128:F129 B132:C132 D132:D133 F132:F133 B136:C136 B139:C139 B147:C147 D147:D148 F147:F148 B151:C151 D151:D152 F151:F152 B156:C156 D156:D157 F156:F157 B161:C161 D161:D162 C68 C70 C72 C74 C76 C78:C99 C101:C104 C106:C107 H124 C121:C123 C125:C127 C129:C131 C133:C135 C137:C138 C140:C146 C148:C150 C152:C155 C157:C160 C162:C171 C173:C175 D17:D18 F17:F18 B118:B119 D105:D106 F136:F140 C113:C119 H151 H147 H139 H136 H132 H128 H100 H105 E109:E111 G109:G111 H120 C109:C111 I1:I16 H23 H80 B114 F59:F61 D59:D61 C12:H16 A1:A66 B79:B83 B85 B87 B89 B91 B93 B95 B97 H176 H172 H161 H156 H59 H56 H49 H44 H37 H32 A193:A197 C193:C197 F192:F193 D192:D193 C177:C191 G113:G197 E113:E197 B192:C192 H192 B107 D136:D137 D139:D140 B10:H10 B11:F11 B1:H1 B116 C17:C66 B12:B59 E17:E107" xr:uid="{6A93E331-6DF3-4956-AEDE-9E6DEEE23BF9}">
      <formula1>999999</formula1>
      <formula2>99999999</formula2>
    </dataValidation>
    <dataValidation showInputMessage="1" showErrorMessage="1" sqref="B60:B61" xr:uid="{E96A8412-175F-4338-B466-F567B8680AE6}"/>
    <dataValidation type="textLength" allowBlank="1" showInputMessage="1" showErrorMessage="1" sqref="H17:H22 H24:H31 H33:H36 H38:H43 H45:H48 H50:H55 H57:H58 H193:H197 H81:H99 H101:H104 H106:H119 H121:H123 H125:H127 H129:H131 H133:H135 H137:H138 H140:H146 H148:H150 H152:H155 H157:H160 H162:H171 H173:H175 H177:H191 H60:H67 H69:H79" xr:uid="{ECF840E1-BECD-4B6A-B1FB-476E3B5C3F3A}">
      <formula1>0</formula1>
      <formula2>350</formula2>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Awards and transfers" prompt="Please input the number of license awarded and transferred for the covered year._x000a_Please input only numbers in this cell. If other information is required, include this in comment section" sqref="D31" xr:uid="{B194A574-5B45-4E41-BDD2-3357019AB56D}">
      <formula1>0</formula1>
    </dataValidation>
    <dataValidation type="whole" showInputMessage="1" showErrorMessage="1" errorTitle="Do not edit these cells" error="Please do not edit these cells" sqref="B2:H9" xr:uid="{F30C273A-6525-4313-BF64-AEB86719648F}">
      <formula1>999999</formula1>
      <formula2>99999999</formula2>
    </dataValidation>
  </dataValidations>
  <hyperlinks>
    <hyperlink ref="B17" r:id="rId1" location="r2-1" display="EITI Requirement 2.1" xr:uid="{00000000-0004-0000-0200-000006000000}"/>
    <hyperlink ref="B24" r:id="rId2" location="r2-2" display="EITI Requirement 2.2" xr:uid="{00000000-0004-0000-0200-000007000000}"/>
    <hyperlink ref="B38" r:id="rId3" location="r2-4" display="EITI Requirement 2.4" xr:uid="{00000000-0004-0000-0200-000009000000}"/>
    <hyperlink ref="B45" r:id="rId4" location="r2-5" display="EITI Requirement 2.5" xr:uid="{00000000-0004-0000-0200-00000A000000}"/>
    <hyperlink ref="B50" r:id="rId5" location="r2-6" display="EITI Requirement 2.6" xr:uid="{00000000-0004-0000-0200-00000B000000}"/>
    <hyperlink ref="B57" r:id="rId6" location="r3-1" display="EITI Requirement 3.1" xr:uid="{00000000-0004-0000-0200-00000C000000}"/>
    <hyperlink ref="B61" r:id="rId7" xr:uid="{00000000-0004-0000-0200-00000D000000}"/>
    <hyperlink ref="B81" r:id="rId8" location="r3-3" display="EITI Requirement 3.3" xr:uid="{00000000-0004-0000-0200-00000E000000}"/>
    <hyperlink ref="B101" r:id="rId9" location="r4-1" display="EITI Requirement 4.1" xr:uid="{00000000-0004-0000-0200-00000F000000}"/>
    <hyperlink ref="B106" r:id="rId10" location="r4-2" display="EITI Requirement 4.2" xr:uid="{00000000-0004-0000-0200-000010000000}"/>
    <hyperlink ref="B121" r:id="rId11" location="r4-3" display="EITI Requirement 4.3" xr:uid="{00000000-0004-0000-0200-000011000000}"/>
    <hyperlink ref="B125" r:id="rId12" location="r4-4" display="EITI Requirement 4.4" xr:uid="{00000000-0004-0000-0200-000012000000}"/>
    <hyperlink ref="B129" r:id="rId13" location="r4-5" display="EITI Requirement 4.5" xr:uid="{00000000-0004-0000-0200-000013000000}"/>
    <hyperlink ref="B133" r:id="rId14" location="r4-6" display="EITI Requirement 4.6" xr:uid="{00000000-0004-0000-0200-000014000000}"/>
    <hyperlink ref="B137" r:id="rId15" location="r4-8" display="EITI Requirement 4.8" xr:uid="{00000000-0004-0000-0200-000016000000}"/>
    <hyperlink ref="B140" r:id="rId16" location="r4-9" display="EITI Requirement 4.9" xr:uid="{00000000-0004-0000-0200-000017000000}"/>
    <hyperlink ref="B148" r:id="rId17" location="r5-1" display="EITI Requirement 5.1" xr:uid="{00000000-0004-0000-0200-000018000000}"/>
    <hyperlink ref="B152" r:id="rId18" location="r5-2" display="EITI Requirement 5.2" xr:uid="{00000000-0004-0000-0200-000019000000}"/>
    <hyperlink ref="B157" r:id="rId19" location="r5-3" display="EITI Requirement 5.3" xr:uid="{00000000-0004-0000-0200-00001A000000}"/>
    <hyperlink ref="B173" r:id="rId20" location="r6-2" display="EITI Requirement 6.2" xr:uid="{00000000-0004-0000-0200-00001B000000}"/>
    <hyperlink ref="B177" r:id="rId21" location="r6-3" display="EITI Requirement 6.3" xr:uid="{00000000-0004-0000-0200-00001C000000}"/>
    <hyperlink ref="B162" r:id="rId22" location="r6-1" display="EITI Requirement 6.1" xr:uid="{00000000-0004-0000-0200-000027000000}"/>
    <hyperlink ref="B33" r:id="rId23" location="r2-3" xr:uid="{37B4EDC1-B71E-4913-8AFB-F12611AEFFD5}"/>
    <hyperlink ref="B179" r:id="rId24" xr:uid="{C617A177-3D20-4FE6-A273-853EDEC861A7}"/>
    <hyperlink ref="B201:F201" r:id="rId25" display="Give us your feedback or report a conflict in the data! Write to us at  data@eiti.org" xr:uid="{3FA22EFF-FF94-4799-88A3-B6E47F7EA5DF}"/>
    <hyperlink ref="B200:F200" r:id="rId26" display="For the latest version of Summary data templates, see  https://eiti.org/summary-data-template" xr:uid="{81D1286E-131F-487C-851A-0A200B3AD468}"/>
    <hyperlink ref="B60" r:id="rId27" location="r3-2" display="EITI Requirement 3.2" xr:uid="{CE111D86-D62A-4947-9C13-FF9656A3A753}"/>
    <hyperlink ref="B193" r:id="rId28" location="r6-4" xr:uid="{96BFE352-3017-4C6C-A4DE-1CEBE3EDBC7A}"/>
  </hyperlinks>
  <pageMargins left="0.25" right="0.25" top="0.75" bottom="0.75" header="0.3" footer="0.3"/>
  <pageSetup paperSize="8" fitToHeight="0" orientation="landscape" horizontalDpi="2400" verticalDpi="2400" r:id="rId29"/>
  <extLst>
    <ext xmlns:x14="http://schemas.microsoft.com/office/spreadsheetml/2009/9/main" uri="{CCE6A557-97BC-4b89-ADB6-D9C93CAAB3DF}">
      <x14:dataValidations xmlns:xm="http://schemas.microsoft.com/office/excel/2006/main" xWindow="565" yWindow="688" count="2">
        <x14:dataValidation type="list" allowBlank="1" showInputMessage="1" showErrorMessage="1" xr:uid="{00000000-0002-0000-0200-000005000000}">
          <x14:formula1>
            <xm:f>Lists!$K$3:$K$7</xm:f>
          </x14:formula1>
          <xm:sqref>D206:D208</xm:sqref>
        </x14:dataValidation>
        <x14:dataValidation type="list" operator="equal" showInputMessage="1" showErrorMessage="1" errorTitle="Invalid entry" error="Invalid entry" promptTitle="Please input unit" prompt="Please input currency according to 3-letter ISO currency code." xr:uid="{46507AB1-60E8-4E9B-919E-721DEE57AC8F}">
          <x14:formula1>
            <xm:f>Lists!$I$11:$I$168</xm:f>
          </x14:formula1>
          <xm:sqref>F67 F69 F71 F73 F75 F77 F79 F85 F87 F89 F91 F93 F95 F97 F99 F116 F65 F114 F118:F119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E7C14C-B11A-42F8-AAFF-1AF3AAB0F4EE}">
  <sheetPr codeName="Sheet4"/>
  <dimension ref="B1:L112"/>
  <sheetViews>
    <sheetView showGridLines="0" zoomScale="85" zoomScaleNormal="85" workbookViewId="0">
      <selection activeCell="B13" sqref="B13:J13"/>
    </sheetView>
  </sheetViews>
  <sheetFormatPr defaultColWidth="4" defaultRowHeight="24" customHeight="1" x14ac:dyDescent="0.3"/>
  <cols>
    <col min="1" max="1" width="4" style="17"/>
    <col min="2" max="2" width="48.77734375" style="17" customWidth="1"/>
    <col min="3" max="3" width="44.44140625" style="17" customWidth="1"/>
    <col min="4" max="4" width="38.77734375" style="17" customWidth="1"/>
    <col min="5" max="5" width="23" style="17" customWidth="1"/>
    <col min="6" max="10" width="26.44140625" style="17" customWidth="1"/>
    <col min="11" max="11" width="4" style="17" customWidth="1"/>
    <col min="12" max="33" width="4" style="17"/>
    <col min="34" max="34" width="12.21875" style="17" bestFit="1" customWidth="1"/>
    <col min="35" max="16384" width="4" style="17"/>
  </cols>
  <sheetData>
    <row r="1" spans="2:12" ht="15" x14ac:dyDescent="0.3"/>
    <row r="2" spans="2:12" ht="15" x14ac:dyDescent="0.3">
      <c r="B2" s="263" t="s">
        <v>1913</v>
      </c>
      <c r="C2" s="263"/>
      <c r="D2" s="263"/>
      <c r="E2" s="263"/>
      <c r="F2" s="263"/>
      <c r="G2" s="263"/>
      <c r="H2" s="263"/>
      <c r="I2" s="263"/>
      <c r="J2" s="263"/>
    </row>
    <row r="3" spans="2:12" x14ac:dyDescent="0.3">
      <c r="B3" s="264" t="s">
        <v>1649</v>
      </c>
      <c r="C3" s="264"/>
      <c r="D3" s="264"/>
      <c r="E3" s="264"/>
      <c r="F3" s="264"/>
      <c r="G3" s="264"/>
      <c r="H3" s="264"/>
      <c r="I3" s="264"/>
      <c r="J3" s="264"/>
    </row>
    <row r="4" spans="2:12" ht="15" x14ac:dyDescent="0.3">
      <c r="B4" s="266" t="s">
        <v>1914</v>
      </c>
      <c r="C4" s="266"/>
      <c r="D4" s="266"/>
      <c r="E4" s="266"/>
      <c r="F4" s="266"/>
      <c r="G4" s="266"/>
      <c r="H4" s="266"/>
      <c r="I4" s="266"/>
      <c r="J4" s="266"/>
    </row>
    <row r="5" spans="2:12" ht="15" x14ac:dyDescent="0.3">
      <c r="B5" s="266" t="s">
        <v>1915</v>
      </c>
      <c r="C5" s="266"/>
      <c r="D5" s="266"/>
      <c r="E5" s="266"/>
      <c r="F5" s="266"/>
      <c r="G5" s="266"/>
      <c r="H5" s="266"/>
      <c r="I5" s="266"/>
      <c r="J5" s="266"/>
    </row>
    <row r="6" spans="2:12" ht="15" x14ac:dyDescent="0.3">
      <c r="B6" s="266" t="s">
        <v>1916</v>
      </c>
      <c r="C6" s="266"/>
      <c r="D6" s="266"/>
      <c r="E6" s="266"/>
      <c r="F6" s="266"/>
      <c r="G6" s="266"/>
      <c r="H6" s="266"/>
      <c r="I6" s="266"/>
      <c r="J6" s="266"/>
    </row>
    <row r="7" spans="2:12" ht="15.6" customHeight="1" x14ac:dyDescent="0.3">
      <c r="B7" s="266" t="s">
        <v>1917</v>
      </c>
      <c r="C7" s="266"/>
      <c r="D7" s="266"/>
      <c r="E7" s="266"/>
      <c r="F7" s="266"/>
      <c r="G7" s="266"/>
      <c r="H7" s="266"/>
      <c r="I7" s="266"/>
      <c r="J7" s="266"/>
    </row>
    <row r="8" spans="2:12" ht="15" x14ac:dyDescent="0.35">
      <c r="B8" s="270" t="s">
        <v>1918</v>
      </c>
      <c r="C8" s="270"/>
      <c r="D8" s="270"/>
      <c r="E8" s="270"/>
      <c r="F8" s="270"/>
      <c r="G8" s="270"/>
      <c r="H8" s="270"/>
      <c r="I8" s="270"/>
      <c r="J8" s="270"/>
    </row>
    <row r="9" spans="2:12" ht="15" x14ac:dyDescent="0.3"/>
    <row r="10" spans="2:12" x14ac:dyDescent="0.3">
      <c r="B10" s="280" t="s">
        <v>1643</v>
      </c>
      <c r="C10" s="280"/>
      <c r="D10" s="280"/>
      <c r="E10" s="280"/>
      <c r="F10" s="280"/>
      <c r="G10" s="280"/>
      <c r="H10" s="280"/>
      <c r="I10" s="280"/>
      <c r="J10" s="280"/>
    </row>
    <row r="11" spans="2:12" s="198" customFormat="1" ht="25.5" customHeight="1" x14ac:dyDescent="0.3">
      <c r="B11" s="281" t="s">
        <v>1636</v>
      </c>
      <c r="C11" s="281"/>
      <c r="D11" s="281"/>
      <c r="E11" s="281"/>
      <c r="F11" s="281"/>
      <c r="G11" s="281"/>
      <c r="H11" s="281"/>
      <c r="I11" s="281"/>
      <c r="J11" s="281"/>
    </row>
    <row r="12" spans="2:12" s="32" customFormat="1" ht="15" x14ac:dyDescent="0.3">
      <c r="B12" s="282"/>
      <c r="C12" s="282"/>
      <c r="D12" s="282"/>
      <c r="E12" s="282"/>
      <c r="F12" s="282"/>
      <c r="G12" s="282"/>
      <c r="H12" s="282"/>
      <c r="I12" s="282"/>
      <c r="J12" s="282"/>
    </row>
    <row r="13" spans="2:12" s="32" customFormat="1" ht="18.600000000000001" x14ac:dyDescent="0.3">
      <c r="B13" s="283" t="s">
        <v>1571</v>
      </c>
      <c r="C13" s="283"/>
      <c r="D13" s="283"/>
      <c r="E13" s="283"/>
      <c r="F13" s="283"/>
      <c r="G13" s="283"/>
      <c r="H13" s="283"/>
      <c r="I13" s="283"/>
      <c r="J13" s="283"/>
    </row>
    <row r="14" spans="2:12" s="32" customFormat="1" ht="15" x14ac:dyDescent="0.3">
      <c r="B14" s="168" t="s">
        <v>1572</v>
      </c>
      <c r="C14" s="168" t="s">
        <v>1841</v>
      </c>
      <c r="D14" s="17" t="s">
        <v>1573</v>
      </c>
      <c r="E14" s="17" t="s">
        <v>1679</v>
      </c>
      <c r="F14" s="169"/>
      <c r="G14" s="170"/>
    </row>
    <row r="15" spans="2:12" s="32" customFormat="1" ht="15" x14ac:dyDescent="0.3">
      <c r="B15" s="227" t="s">
        <v>1995</v>
      </c>
      <c r="C15" s="227" t="s">
        <v>1838</v>
      </c>
      <c r="D15" s="17"/>
      <c r="E15" s="226">
        <f>SUMIF(Government_revenues_table[Government entity],Government_agencies[[#This Row],[Full name of agency]],Government_revenues_table[Revenue value])</f>
        <v>12284636000</v>
      </c>
      <c r="F15" s="170"/>
      <c r="G15" s="170"/>
    </row>
    <row r="16" spans="2:12" s="32" customFormat="1" ht="15" x14ac:dyDescent="0.3">
      <c r="B16" s="32" t="s">
        <v>1996</v>
      </c>
      <c r="C16" s="17" t="s">
        <v>1838</v>
      </c>
      <c r="D16" s="17"/>
      <c r="E16" s="226">
        <f>SUMIF(Government_revenues_table[Government entity],Government_agencies[[#This Row],[Full name of agency]],Government_revenues_table[Revenue value])</f>
        <v>290281000</v>
      </c>
      <c r="F16" s="170"/>
      <c r="G16" s="17"/>
      <c r="J16" s="169"/>
      <c r="K16" s="169"/>
      <c r="L16" s="169"/>
    </row>
    <row r="17" spans="2:12" s="32" customFormat="1" ht="15" x14ac:dyDescent="0.3">
      <c r="C17" s="17"/>
      <c r="D17" s="17"/>
      <c r="E17" s="226"/>
      <c r="F17" s="170"/>
      <c r="G17" s="17"/>
      <c r="J17" s="170"/>
      <c r="K17" s="170"/>
      <c r="L17" s="170"/>
    </row>
    <row r="18" spans="2:12" s="32" customFormat="1" ht="15" x14ac:dyDescent="0.3">
      <c r="C18" s="17"/>
      <c r="D18" s="17"/>
      <c r="E18" s="226"/>
      <c r="J18" s="170"/>
      <c r="K18" s="170"/>
      <c r="L18" s="170"/>
    </row>
    <row r="19" spans="2:12" s="32" customFormat="1" ht="15" x14ac:dyDescent="0.3">
      <c r="C19" s="17"/>
      <c r="D19" s="17"/>
      <c r="E19" s="226"/>
      <c r="J19" s="170"/>
      <c r="K19" s="170"/>
      <c r="L19" s="170"/>
    </row>
    <row r="20" spans="2:12" s="32" customFormat="1" ht="15" x14ac:dyDescent="0.3">
      <c r="B20" s="32" t="s">
        <v>1574</v>
      </c>
      <c r="C20" s="17" t="s">
        <v>1842</v>
      </c>
      <c r="D20" s="17" t="s">
        <v>1686</v>
      </c>
      <c r="E20" s="226">
        <f>SUMIF(Government_revenues_table[Government entity],Government_agencies[[#This Row],[Full name of agency]],Government_revenues_table[Revenue value])</f>
        <v>0</v>
      </c>
    </row>
    <row r="21" spans="2:12" s="32" customFormat="1" ht="15" x14ac:dyDescent="0.3">
      <c r="C21" s="17"/>
      <c r="D21" s="171"/>
    </row>
    <row r="22" spans="2:12" s="32" customFormat="1" ht="18.600000000000001" x14ac:dyDescent="0.3">
      <c r="B22" s="283" t="s">
        <v>1569</v>
      </c>
      <c r="C22" s="283"/>
      <c r="D22" s="283"/>
      <c r="E22" s="283"/>
      <c r="F22" s="283"/>
      <c r="G22" s="283"/>
      <c r="H22" s="283"/>
      <c r="I22" s="283"/>
      <c r="J22" s="283"/>
    </row>
    <row r="23" spans="2:12" s="32" customFormat="1" ht="15" x14ac:dyDescent="0.3">
      <c r="B23" s="284" t="s">
        <v>1640</v>
      </c>
      <c r="C23" s="285"/>
      <c r="D23" s="286"/>
      <c r="E23" s="169"/>
    </row>
    <row r="24" spans="2:12" s="32" customFormat="1" ht="15" x14ac:dyDescent="0.3">
      <c r="B24" s="173" t="s">
        <v>1662</v>
      </c>
      <c r="C24" s="174" t="s">
        <v>1630</v>
      </c>
      <c r="D24" s="175" t="s">
        <v>1631</v>
      </c>
    </row>
    <row r="25" spans="2:12" s="32" customFormat="1" ht="15" x14ac:dyDescent="0.3"/>
    <row r="26" spans="2:12" s="32" customFormat="1" ht="15" x14ac:dyDescent="0.3">
      <c r="B26" s="168" t="s">
        <v>1570</v>
      </c>
      <c r="C26" s="168" t="s">
        <v>1959</v>
      </c>
      <c r="D26" s="17" t="s">
        <v>1568</v>
      </c>
      <c r="E26" s="17" t="s">
        <v>1491</v>
      </c>
      <c r="F26" s="17" t="s">
        <v>1585</v>
      </c>
      <c r="G26" s="17" t="s">
        <v>1680</v>
      </c>
      <c r="H26" s="17" t="s">
        <v>1846</v>
      </c>
      <c r="I26" s="17" t="s">
        <v>1681</v>
      </c>
    </row>
    <row r="27" spans="2:12" s="32" customFormat="1" ht="15" x14ac:dyDescent="0.3">
      <c r="B27" s="32" t="s">
        <v>1997</v>
      </c>
      <c r="C27" s="17" t="s">
        <v>2012</v>
      </c>
      <c r="D27" s="17"/>
      <c r="E27" s="17" t="s">
        <v>988</v>
      </c>
      <c r="F27" s="17"/>
      <c r="G27" s="172"/>
      <c r="H27" s="172"/>
      <c r="I27" s="171">
        <f>SUMIF(Table10[Company],Companies[[#This Row],[Full company name]],Table10[Revenue value])</f>
        <v>1679901000</v>
      </c>
    </row>
    <row r="28" spans="2:12" s="32" customFormat="1" ht="15" x14ac:dyDescent="0.3">
      <c r="B28" s="32" t="s">
        <v>1998</v>
      </c>
      <c r="C28" s="17" t="s">
        <v>2012</v>
      </c>
      <c r="D28" s="17"/>
      <c r="E28" s="17" t="s">
        <v>988</v>
      </c>
      <c r="G28" s="172"/>
      <c r="H28" s="172"/>
      <c r="I28" s="171">
        <f>SUMIF(Table10[Company],Companies[[#This Row],[Full company name]],Table10[Revenue value])</f>
        <v>2447707000</v>
      </c>
    </row>
    <row r="29" spans="2:12" s="32" customFormat="1" ht="15" x14ac:dyDescent="0.3">
      <c r="B29" s="32" t="s">
        <v>1999</v>
      </c>
      <c r="C29" s="32" t="s">
        <v>2013</v>
      </c>
      <c r="D29" s="17"/>
      <c r="E29" s="17" t="s">
        <v>988</v>
      </c>
      <c r="G29" s="172"/>
      <c r="H29" s="172"/>
      <c r="I29" s="171">
        <f>SUMIF(Table10[Company],Companies[[#This Row],[Full company name]],Table10[Revenue value])</f>
        <v>44394000</v>
      </c>
    </row>
    <row r="30" spans="2:12" s="32" customFormat="1" ht="15" x14ac:dyDescent="0.3">
      <c r="B30" s="32" t="s">
        <v>2000</v>
      </c>
      <c r="C30" s="32" t="s">
        <v>2012</v>
      </c>
      <c r="D30" s="17"/>
      <c r="E30" s="17" t="s">
        <v>988</v>
      </c>
      <c r="G30" s="172"/>
      <c r="H30" s="172"/>
      <c r="I30" s="171">
        <f>SUMIF(Table10[Company],Companies[[#This Row],[Full company name]],Table10[Revenue value])</f>
        <v>2194000</v>
      </c>
    </row>
    <row r="31" spans="2:12" s="32" customFormat="1" ht="15" x14ac:dyDescent="0.3">
      <c r="B31" s="32" t="s">
        <v>2001</v>
      </c>
      <c r="C31" s="32" t="s">
        <v>2013</v>
      </c>
      <c r="D31" s="17"/>
      <c r="E31" s="17" t="s">
        <v>988</v>
      </c>
      <c r="G31" s="172"/>
      <c r="H31" s="172"/>
      <c r="I31" s="171">
        <f>SUMIF(Table10[Company],Companies[[#This Row],[Full company name]],Table10[Revenue value])</f>
        <v>0</v>
      </c>
    </row>
    <row r="32" spans="2:12" s="32" customFormat="1" ht="15" x14ac:dyDescent="0.3">
      <c r="B32" s="32" t="s">
        <v>2002</v>
      </c>
      <c r="C32" s="32" t="s">
        <v>2012</v>
      </c>
      <c r="D32" s="17"/>
      <c r="E32" s="17" t="s">
        <v>988</v>
      </c>
      <c r="G32" s="172"/>
      <c r="H32" s="172"/>
      <c r="I32" s="171">
        <f>SUMIF(Table10[Company],Companies[[#This Row],[Full company name]],Table10[Revenue value])</f>
        <v>228000</v>
      </c>
    </row>
    <row r="33" spans="2:9" s="32" customFormat="1" ht="15" x14ac:dyDescent="0.3">
      <c r="B33" s="32" t="s">
        <v>2003</v>
      </c>
      <c r="C33" s="32" t="s">
        <v>2012</v>
      </c>
      <c r="D33" s="17"/>
      <c r="E33" s="17" t="s">
        <v>988</v>
      </c>
      <c r="G33" s="172"/>
      <c r="H33" s="172"/>
      <c r="I33" s="171">
        <f>SUMIF(Table10[Company],Companies[[#This Row],[Full company name]],Table10[Revenue value])</f>
        <v>0</v>
      </c>
    </row>
    <row r="34" spans="2:9" s="32" customFormat="1" ht="15" x14ac:dyDescent="0.3">
      <c r="B34" s="32" t="s">
        <v>2004</v>
      </c>
      <c r="C34" s="32" t="s">
        <v>2012</v>
      </c>
      <c r="D34" s="17"/>
      <c r="E34" s="17" t="s">
        <v>988</v>
      </c>
      <c r="G34" s="172"/>
      <c r="H34" s="172"/>
      <c r="I34" s="171">
        <f>SUMIF(Table10[Company],Companies[[#This Row],[Full company name]],Table10[Revenue value])</f>
        <v>0</v>
      </c>
    </row>
    <row r="35" spans="2:9" s="32" customFormat="1" ht="15" x14ac:dyDescent="0.3">
      <c r="B35" s="32" t="s">
        <v>2005</v>
      </c>
      <c r="C35" s="32" t="s">
        <v>2012</v>
      </c>
      <c r="D35" s="17"/>
      <c r="E35" s="17" t="s">
        <v>988</v>
      </c>
      <c r="G35" s="172"/>
      <c r="H35" s="172"/>
      <c r="I35" s="171">
        <f>SUMIF(Table10[Company],Companies[[#This Row],[Full company name]],Table10[Revenue value])</f>
        <v>415731611</v>
      </c>
    </row>
    <row r="36" spans="2:9" s="32" customFormat="1" ht="15" x14ac:dyDescent="0.3">
      <c r="B36" s="32" t="s">
        <v>2006</v>
      </c>
      <c r="C36" s="32" t="s">
        <v>2012</v>
      </c>
      <c r="D36" s="17"/>
      <c r="E36" s="17" t="s">
        <v>988</v>
      </c>
      <c r="G36" s="172"/>
      <c r="H36" s="172"/>
      <c r="I36" s="171">
        <f>SUMIF(Table10[Company],Companies[[#This Row],[Full company name]],Table10[Revenue value])</f>
        <v>0</v>
      </c>
    </row>
    <row r="37" spans="2:9" s="32" customFormat="1" ht="15" x14ac:dyDescent="0.3">
      <c r="B37" s="32" t="s">
        <v>2007</v>
      </c>
      <c r="C37" s="32" t="s">
        <v>2012</v>
      </c>
      <c r="D37" s="17"/>
      <c r="E37" s="17" t="s">
        <v>988</v>
      </c>
      <c r="G37" s="172"/>
      <c r="H37" s="172"/>
      <c r="I37" s="171">
        <f>SUMIF(Table10[Company],Companies[[#This Row],[Full company name]],Table10[Revenue value])</f>
        <v>0</v>
      </c>
    </row>
    <row r="38" spans="2:9" s="32" customFormat="1" ht="15" x14ac:dyDescent="0.3">
      <c r="B38" s="32" t="s">
        <v>2008</v>
      </c>
      <c r="C38" s="32" t="s">
        <v>2012</v>
      </c>
      <c r="D38" s="17"/>
      <c r="E38" s="17" t="s">
        <v>988</v>
      </c>
      <c r="G38" s="172"/>
      <c r="H38" s="172"/>
      <c r="I38" s="171">
        <f>SUMIF(Table10[Company],Companies[[#This Row],[Full company name]],Table10[Revenue value])</f>
        <v>0</v>
      </c>
    </row>
    <row r="39" spans="2:9" s="32" customFormat="1" ht="15" x14ac:dyDescent="0.3">
      <c r="B39" s="32" t="s">
        <v>2009</v>
      </c>
      <c r="C39" s="32" t="s">
        <v>2012</v>
      </c>
      <c r="D39" s="17"/>
      <c r="E39" s="17" t="s">
        <v>988</v>
      </c>
      <c r="G39" s="172"/>
      <c r="H39" s="172"/>
      <c r="I39" s="171">
        <f>SUMIF(Table10[Company],Companies[[#This Row],[Full company name]],Table10[Revenue value])</f>
        <v>0</v>
      </c>
    </row>
    <row r="40" spans="2:9" s="32" customFormat="1" ht="15" x14ac:dyDescent="0.3">
      <c r="B40" s="32" t="s">
        <v>2010</v>
      </c>
      <c r="C40" s="32" t="s">
        <v>2012</v>
      </c>
      <c r="D40" s="17"/>
      <c r="E40" s="17" t="s">
        <v>988</v>
      </c>
      <c r="G40" s="172"/>
      <c r="H40" s="172"/>
      <c r="I40" s="171">
        <f>SUMIF(Table10[Company],Companies[[#This Row],[Full company name]],Table10[Revenue value])</f>
        <v>0</v>
      </c>
    </row>
    <row r="41" spans="2:9" s="32" customFormat="1" ht="15" x14ac:dyDescent="0.3">
      <c r="B41" s="32" t="s">
        <v>2011</v>
      </c>
      <c r="C41" s="32" t="s">
        <v>2012</v>
      </c>
      <c r="D41" s="17"/>
      <c r="E41" s="17" t="s">
        <v>988</v>
      </c>
      <c r="G41" s="172"/>
      <c r="H41" s="172"/>
      <c r="I41" s="171">
        <f>SUMIF(Table10[Company],Companies[[#This Row],[Full company name]],Table10[Revenue value])</f>
        <v>0</v>
      </c>
    </row>
    <row r="42" spans="2:9" s="32" customFormat="1" ht="15" x14ac:dyDescent="0.3">
      <c r="B42" s="32" t="s">
        <v>2014</v>
      </c>
      <c r="C42" s="32" t="s">
        <v>2012</v>
      </c>
      <c r="D42" s="17"/>
      <c r="E42" s="17" t="s">
        <v>1494</v>
      </c>
      <c r="G42" s="172"/>
      <c r="H42" s="172"/>
      <c r="I42" s="171">
        <f>SUMIF(Table10[Company],Companies[[#This Row],[Full company name]],Table10[Revenue value])</f>
        <v>122927000</v>
      </c>
    </row>
    <row r="43" spans="2:9" s="32" customFormat="1" ht="15" x14ac:dyDescent="0.3">
      <c r="B43" s="32" t="s">
        <v>2015</v>
      </c>
      <c r="C43" s="32" t="s">
        <v>2012</v>
      </c>
      <c r="D43" s="17"/>
      <c r="E43" s="17" t="s">
        <v>1494</v>
      </c>
      <c r="G43" s="172"/>
      <c r="H43" s="172"/>
      <c r="I43" s="171">
        <f>SUMIF(Table10[Company],Companies[[#This Row],[Full company name]],Table10[Revenue value])</f>
        <v>0</v>
      </c>
    </row>
    <row r="44" spans="2:9" s="32" customFormat="1" ht="15" x14ac:dyDescent="0.3">
      <c r="B44" s="32" t="s">
        <v>2016</v>
      </c>
      <c r="C44" s="32" t="s">
        <v>2012</v>
      </c>
      <c r="D44" s="17"/>
      <c r="E44" s="17" t="s">
        <v>1494</v>
      </c>
      <c r="G44" s="172"/>
      <c r="H44" s="172"/>
      <c r="I44" s="171">
        <f>SUMIF(Table10[Company],Companies[[#This Row],[Full company name]],Table10[Revenue value])</f>
        <v>475000</v>
      </c>
    </row>
    <row r="45" spans="2:9" s="32" customFormat="1" ht="15" x14ac:dyDescent="0.3">
      <c r="B45" s="32" t="s">
        <v>2017</v>
      </c>
      <c r="C45" s="32" t="s">
        <v>2012</v>
      </c>
      <c r="D45" s="17"/>
      <c r="E45" s="17" t="s">
        <v>1494</v>
      </c>
      <c r="G45" s="172"/>
      <c r="H45" s="172"/>
      <c r="I45" s="171">
        <f>SUMIF(Table10[Company],Companies[[#This Row],[Full company name]],Table10[Revenue value])</f>
        <v>0</v>
      </c>
    </row>
    <row r="46" spans="2:9" s="32" customFormat="1" ht="15" x14ac:dyDescent="0.3">
      <c r="B46" s="32" t="s">
        <v>2018</v>
      </c>
      <c r="C46" s="32" t="s">
        <v>2012</v>
      </c>
      <c r="D46" s="17"/>
      <c r="E46" s="17" t="s">
        <v>1494</v>
      </c>
      <c r="G46" s="172"/>
      <c r="H46" s="172"/>
      <c r="I46" s="171">
        <f>SUMIF(Table10[Company],Companies[[#This Row],[Full company name]],Table10[Revenue value])</f>
        <v>0</v>
      </c>
    </row>
    <row r="47" spans="2:9" s="32" customFormat="1" ht="15" x14ac:dyDescent="0.3">
      <c r="B47" s="32" t="s">
        <v>2019</v>
      </c>
      <c r="C47" s="32" t="s">
        <v>2012</v>
      </c>
      <c r="D47" s="17"/>
      <c r="E47" s="17" t="s">
        <v>1494</v>
      </c>
      <c r="G47" s="172"/>
      <c r="H47" s="172"/>
      <c r="I47" s="171">
        <f>SUMIF(Table10[Company],Companies[[#This Row],[Full company name]],Table10[Revenue value])</f>
        <v>0</v>
      </c>
    </row>
    <row r="48" spans="2:9" s="32" customFormat="1" ht="15" x14ac:dyDescent="0.3">
      <c r="B48" s="32" t="s">
        <v>2020</v>
      </c>
      <c r="C48" s="32" t="s">
        <v>2012</v>
      </c>
      <c r="D48" s="17"/>
      <c r="E48" s="17" t="s">
        <v>1494</v>
      </c>
      <c r="G48" s="172"/>
      <c r="H48" s="172"/>
      <c r="I48" s="171">
        <f>SUMIF(Table10[Company],Companies[[#This Row],[Full company name]],Table10[Revenue value])</f>
        <v>0</v>
      </c>
    </row>
    <row r="49" spans="2:10" s="32" customFormat="1" ht="15" x14ac:dyDescent="0.3">
      <c r="B49" s="32" t="s">
        <v>2021</v>
      </c>
      <c r="C49" s="32" t="s">
        <v>2012</v>
      </c>
      <c r="D49" s="17"/>
      <c r="E49" s="17" t="s">
        <v>1494</v>
      </c>
      <c r="G49" s="172"/>
      <c r="H49" s="172"/>
      <c r="I49" s="171">
        <f>SUMIF(Table10[Company],Companies[[#This Row],[Full company name]],Table10[Revenue value])</f>
        <v>0</v>
      </c>
    </row>
    <row r="50" spans="2:10" s="32" customFormat="1" ht="15" x14ac:dyDescent="0.3">
      <c r="B50" s="32" t="s">
        <v>2022</v>
      </c>
      <c r="C50" s="32" t="s">
        <v>2012</v>
      </c>
      <c r="D50" s="17"/>
      <c r="E50" s="17" t="s">
        <v>1494</v>
      </c>
      <c r="G50" s="172"/>
      <c r="H50" s="172"/>
      <c r="I50" s="171">
        <f>SUMIF(Table10[Company],Companies[[#This Row],[Full company name]],Table10[Revenue value])</f>
        <v>0</v>
      </c>
    </row>
    <row r="51" spans="2:10" s="32" customFormat="1" ht="15" x14ac:dyDescent="0.3">
      <c r="B51" s="32" t="s">
        <v>2023</v>
      </c>
      <c r="C51" s="32" t="s">
        <v>2012</v>
      </c>
      <c r="D51" s="17"/>
      <c r="E51" s="17" t="s">
        <v>1494</v>
      </c>
      <c r="G51" s="172"/>
      <c r="H51" s="172"/>
      <c r="I51" s="171">
        <f>SUMIF(Table10[Company],Companies[[#This Row],[Full company name]],Table10[Revenue value])</f>
        <v>0</v>
      </c>
    </row>
    <row r="52" spans="2:10" s="32" customFormat="1" ht="15" x14ac:dyDescent="0.3">
      <c r="B52" s="32" t="s">
        <v>2024</v>
      </c>
      <c r="C52" s="32" t="s">
        <v>2012</v>
      </c>
      <c r="D52" s="17"/>
      <c r="E52" s="17" t="s">
        <v>1494</v>
      </c>
      <c r="G52" s="172"/>
      <c r="H52" s="172"/>
      <c r="I52" s="171">
        <f>SUMIF(Table10[Company],Companies[[#This Row],[Full company name]],Table10[Revenue value])</f>
        <v>0</v>
      </c>
    </row>
    <row r="53" spans="2:10" s="32" customFormat="1" ht="15" x14ac:dyDescent="0.3">
      <c r="B53" s="32" t="s">
        <v>2025</v>
      </c>
      <c r="C53" s="32" t="s">
        <v>2012</v>
      </c>
      <c r="D53" s="17"/>
      <c r="E53" s="17" t="s">
        <v>1494</v>
      </c>
      <c r="G53" s="172"/>
      <c r="H53" s="172"/>
      <c r="I53" s="171">
        <f>SUMIF(Table10[Company],Companies[[#This Row],[Full company name]],Table10[Revenue value])</f>
        <v>0</v>
      </c>
    </row>
    <row r="54" spans="2:10" s="32" customFormat="1" ht="15" x14ac:dyDescent="0.3">
      <c r="B54" s="32" t="s">
        <v>2026</v>
      </c>
      <c r="C54" s="32" t="s">
        <v>2013</v>
      </c>
      <c r="D54" s="17"/>
      <c r="E54" s="17" t="s">
        <v>1494</v>
      </c>
      <c r="G54" s="172"/>
      <c r="H54" s="172"/>
      <c r="I54" s="171">
        <f>SUMIF(Table10[Company],Companies[[#This Row],[Full company name]],Table10[Revenue value])</f>
        <v>6364361000</v>
      </c>
    </row>
    <row r="55" spans="2:10" s="32" customFormat="1" ht="15" x14ac:dyDescent="0.3">
      <c r="B55" s="32" t="s">
        <v>2027</v>
      </c>
      <c r="C55" s="32" t="s">
        <v>2012</v>
      </c>
      <c r="D55" s="17"/>
      <c r="E55" s="17" t="s">
        <v>1494</v>
      </c>
      <c r="G55" s="172"/>
      <c r="H55" s="172"/>
      <c r="I55" s="171">
        <f>SUMIF(Table10[Company],Companies[[#This Row],[Full company name]],Table10[Revenue value])</f>
        <v>0</v>
      </c>
    </row>
    <row r="56" spans="2:10" s="32" customFormat="1" ht="15" x14ac:dyDescent="0.3">
      <c r="C56" s="17"/>
      <c r="F56" s="172"/>
      <c r="G56" s="172"/>
    </row>
    <row r="57" spans="2:10" s="32" customFormat="1" ht="18.600000000000001" x14ac:dyDescent="0.3">
      <c r="B57" s="283" t="s">
        <v>1627</v>
      </c>
      <c r="C57" s="283"/>
      <c r="D57" s="283"/>
      <c r="E57" s="283"/>
      <c r="F57" s="283"/>
      <c r="G57" s="283"/>
      <c r="H57" s="283"/>
      <c r="I57" s="283"/>
      <c r="J57" s="283"/>
    </row>
    <row r="58" spans="2:10" s="32" customFormat="1" ht="15" x14ac:dyDescent="0.35">
      <c r="B58" s="168" t="s">
        <v>1628</v>
      </c>
      <c r="C58" s="38" t="s">
        <v>1629</v>
      </c>
      <c r="D58" s="38" t="s">
        <v>1668</v>
      </c>
      <c r="E58" s="38" t="s">
        <v>1764</v>
      </c>
      <c r="F58" s="17" t="s">
        <v>1500</v>
      </c>
      <c r="G58" s="17" t="s">
        <v>1632</v>
      </c>
      <c r="H58" s="17" t="s">
        <v>1685</v>
      </c>
      <c r="I58" s="17" t="s">
        <v>1633</v>
      </c>
      <c r="J58" s="17" t="s">
        <v>1006</v>
      </c>
    </row>
    <row r="59" spans="2:10" s="32" customFormat="1" ht="15" x14ac:dyDescent="0.35">
      <c r="B59" s="227" t="s">
        <v>2028</v>
      </c>
      <c r="C59" s="244"/>
      <c r="D59" s="227" t="s">
        <v>2029</v>
      </c>
      <c r="E59" s="244" t="s">
        <v>1782</v>
      </c>
      <c r="F59" s="244" t="s">
        <v>1502</v>
      </c>
      <c r="G59" s="245">
        <v>321586</v>
      </c>
      <c r="H59" s="32" t="s">
        <v>1429</v>
      </c>
      <c r="J59" s="32" t="s">
        <v>1883</v>
      </c>
    </row>
    <row r="60" spans="2:10" s="32" customFormat="1" ht="15" x14ac:dyDescent="0.35">
      <c r="B60" s="227" t="s">
        <v>2030</v>
      </c>
      <c r="C60" s="244"/>
      <c r="D60" s="244" t="s">
        <v>2031</v>
      </c>
      <c r="E60" s="244" t="s">
        <v>1777</v>
      </c>
      <c r="F60" s="244" t="s">
        <v>1583</v>
      </c>
      <c r="G60" s="245"/>
      <c r="J60" s="32" t="s">
        <v>1883</v>
      </c>
    </row>
    <row r="61" spans="2:10" s="32" customFormat="1" ht="15" x14ac:dyDescent="0.35">
      <c r="B61" s="227" t="s">
        <v>2032</v>
      </c>
      <c r="C61" s="244"/>
      <c r="D61" s="244" t="s">
        <v>2033</v>
      </c>
      <c r="E61" s="244" t="s">
        <v>1782</v>
      </c>
      <c r="F61" s="244" t="s">
        <v>1502</v>
      </c>
      <c r="G61" s="245">
        <v>286888639</v>
      </c>
      <c r="H61" s="32" t="s">
        <v>1429</v>
      </c>
      <c r="J61" s="32" t="s">
        <v>1883</v>
      </c>
    </row>
    <row r="62" spans="2:10" s="32" customFormat="1" ht="15" x14ac:dyDescent="0.35">
      <c r="B62" s="227" t="s">
        <v>2034</v>
      </c>
      <c r="C62" s="244"/>
      <c r="D62" s="244" t="s">
        <v>2035</v>
      </c>
      <c r="E62" s="244" t="s">
        <v>1777</v>
      </c>
      <c r="F62" s="244" t="s">
        <v>1502</v>
      </c>
      <c r="G62" s="245">
        <v>6269598</v>
      </c>
      <c r="H62" s="32" t="s">
        <v>1983</v>
      </c>
      <c r="J62" s="32" t="s">
        <v>1883</v>
      </c>
    </row>
    <row r="63" spans="2:10" s="32" customFormat="1" ht="15" x14ac:dyDescent="0.35">
      <c r="B63" s="227" t="s">
        <v>2036</v>
      </c>
      <c r="C63" s="244"/>
      <c r="D63" s="227" t="s">
        <v>2014</v>
      </c>
      <c r="E63" s="244" t="s">
        <v>1777</v>
      </c>
      <c r="F63" s="244" t="s">
        <v>1583</v>
      </c>
      <c r="J63" s="32" t="s">
        <v>1883</v>
      </c>
    </row>
    <row r="64" spans="2:10" s="32" customFormat="1" ht="15" x14ac:dyDescent="0.35">
      <c r="B64" s="227" t="s">
        <v>2038</v>
      </c>
      <c r="C64" s="244"/>
      <c r="D64" s="227" t="s">
        <v>2037</v>
      </c>
      <c r="E64" s="244" t="s">
        <v>1807</v>
      </c>
      <c r="F64" s="244" t="s">
        <v>1502</v>
      </c>
      <c r="G64" s="246">
        <v>306243.19500000001</v>
      </c>
      <c r="H64" s="32" t="s">
        <v>1428</v>
      </c>
    </row>
    <row r="65" spans="2:10" ht="15" x14ac:dyDescent="0.35">
      <c r="B65" s="32" t="s">
        <v>1574</v>
      </c>
      <c r="C65" s="38"/>
      <c r="D65" s="38"/>
      <c r="E65" s="38"/>
      <c r="F65" s="38"/>
      <c r="H65" s="32" t="s">
        <v>1683</v>
      </c>
      <c r="J65" s="32" t="s">
        <v>1883</v>
      </c>
    </row>
    <row r="66" spans="2:10" s="32" customFormat="1" ht="15.6" thickBot="1" x14ac:dyDescent="0.35">
      <c r="B66" s="108"/>
      <c r="C66" s="77"/>
      <c r="D66" s="78"/>
      <c r="E66" s="77"/>
      <c r="F66" s="89"/>
      <c r="G66" s="89"/>
      <c r="H66" s="89"/>
      <c r="I66" s="89"/>
      <c r="J66" s="89"/>
    </row>
    <row r="67" spans="2:10" ht="15" x14ac:dyDescent="0.3">
      <c r="B67" s="26"/>
      <c r="C67" s="26"/>
      <c r="D67" s="26"/>
      <c r="E67" s="26"/>
    </row>
    <row r="68" spans="2:10" s="32" customFormat="1" ht="15.6" thickBot="1" x14ac:dyDescent="0.35">
      <c r="B68" s="274" t="s">
        <v>1852</v>
      </c>
      <c r="C68" s="275"/>
      <c r="D68" s="275"/>
      <c r="E68" s="275"/>
      <c r="F68" s="275"/>
      <c r="G68" s="275"/>
      <c r="H68" s="275"/>
      <c r="I68" s="275"/>
      <c r="J68" s="275"/>
    </row>
    <row r="69" spans="2:10" s="32" customFormat="1" ht="15" x14ac:dyDescent="0.3">
      <c r="B69" s="276" t="s">
        <v>1871</v>
      </c>
      <c r="C69" s="277"/>
      <c r="D69" s="277"/>
      <c r="E69" s="277"/>
      <c r="F69" s="277"/>
      <c r="G69" s="277"/>
      <c r="H69" s="277"/>
      <c r="I69" s="277"/>
      <c r="J69" s="277"/>
    </row>
    <row r="70" spans="2:10" ht="15.6" thickBot="1" x14ac:dyDescent="0.35">
      <c r="B70" s="26"/>
      <c r="C70" s="26"/>
      <c r="D70" s="26"/>
      <c r="E70" s="26"/>
    </row>
    <row r="71" spans="2:10" ht="15" x14ac:dyDescent="0.3">
      <c r="B71" s="269" t="s">
        <v>1851</v>
      </c>
      <c r="C71" s="269"/>
      <c r="D71" s="269"/>
      <c r="E71" s="269"/>
      <c r="F71" s="269"/>
      <c r="G71" s="269"/>
      <c r="H71" s="269"/>
      <c r="I71" s="269"/>
      <c r="J71" s="269"/>
    </row>
    <row r="72" spans="2:10" ht="16.5" customHeight="1" x14ac:dyDescent="0.3">
      <c r="B72" s="253" t="s">
        <v>1872</v>
      </c>
      <c r="C72" s="253"/>
      <c r="D72" s="253"/>
      <c r="E72" s="253"/>
      <c r="F72" s="253"/>
      <c r="G72" s="253"/>
      <c r="H72" s="253"/>
      <c r="I72" s="253"/>
      <c r="J72" s="253"/>
    </row>
    <row r="73" spans="2:10" ht="15" x14ac:dyDescent="0.3">
      <c r="B73" s="262" t="s">
        <v>1873</v>
      </c>
      <c r="C73" s="262"/>
      <c r="D73" s="262"/>
      <c r="E73" s="262"/>
      <c r="F73" s="262"/>
      <c r="G73" s="262"/>
      <c r="H73" s="262"/>
      <c r="I73" s="262"/>
      <c r="J73" s="262"/>
    </row>
    <row r="74" spans="2:10" ht="15" x14ac:dyDescent="0.3">
      <c r="B74" s="279"/>
      <c r="C74" s="279"/>
      <c r="D74" s="279"/>
      <c r="E74" s="279"/>
      <c r="F74" s="279"/>
      <c r="G74" s="279"/>
      <c r="H74" s="279"/>
      <c r="I74" s="279"/>
      <c r="J74" s="279"/>
    </row>
    <row r="75" spans="2:10" ht="15" x14ac:dyDescent="0.3"/>
    <row r="76" spans="2:10" ht="15" x14ac:dyDescent="0.3"/>
    <row r="77" spans="2:10" ht="15" x14ac:dyDescent="0.3"/>
    <row r="78" spans="2:10" ht="15" x14ac:dyDescent="0.3"/>
    <row r="79" spans="2:10" s="32" customFormat="1" ht="15" x14ac:dyDescent="0.3">
      <c r="B79" s="17"/>
      <c r="C79" s="17"/>
      <c r="D79" s="17"/>
      <c r="E79" s="17"/>
    </row>
    <row r="80" spans="2:10" ht="15" x14ac:dyDescent="0.3"/>
    <row r="81" ht="15" x14ac:dyDescent="0.3"/>
    <row r="82" ht="15" x14ac:dyDescent="0.3"/>
    <row r="83" ht="15" x14ac:dyDescent="0.3"/>
    <row r="84" ht="15" x14ac:dyDescent="0.3"/>
    <row r="85" ht="15" x14ac:dyDescent="0.3"/>
    <row r="86" ht="15" x14ac:dyDescent="0.3"/>
    <row r="87" ht="15" customHeight="1" x14ac:dyDescent="0.3"/>
    <row r="88" ht="15" customHeight="1" x14ac:dyDescent="0.3"/>
    <row r="89" ht="15" x14ac:dyDescent="0.3"/>
    <row r="90" ht="15" x14ac:dyDescent="0.3"/>
    <row r="91" ht="18.75" customHeight="1" x14ac:dyDescent="0.3"/>
    <row r="92" ht="15" x14ac:dyDescent="0.3"/>
    <row r="93" ht="15" x14ac:dyDescent="0.3"/>
    <row r="94" ht="15" x14ac:dyDescent="0.3"/>
    <row r="95" ht="15" x14ac:dyDescent="0.3"/>
    <row r="96" ht="15" x14ac:dyDescent="0.3"/>
    <row r="97" ht="15" x14ac:dyDescent="0.3"/>
    <row r="98" ht="15" x14ac:dyDescent="0.3"/>
    <row r="99" ht="15" x14ac:dyDescent="0.3"/>
    <row r="100" ht="15" x14ac:dyDescent="0.3"/>
    <row r="101" ht="15" x14ac:dyDescent="0.3"/>
    <row r="102" ht="15" x14ac:dyDescent="0.3"/>
    <row r="103" ht="15" x14ac:dyDescent="0.3"/>
    <row r="104" ht="15" x14ac:dyDescent="0.3"/>
    <row r="105" ht="15" x14ac:dyDescent="0.3"/>
    <row r="106" ht="15" x14ac:dyDescent="0.3"/>
    <row r="107" ht="15" x14ac:dyDescent="0.3"/>
    <row r="108" ht="15" x14ac:dyDescent="0.3"/>
    <row r="109" ht="15" x14ac:dyDescent="0.3"/>
    <row r="110" ht="15" x14ac:dyDescent="0.3"/>
    <row r="111" ht="15" x14ac:dyDescent="0.3"/>
    <row r="112" ht="15" x14ac:dyDescent="0.3"/>
  </sheetData>
  <mergeCells count="20">
    <mergeCell ref="B2:J2"/>
    <mergeCell ref="B3:J3"/>
    <mergeCell ref="B4:J4"/>
    <mergeCell ref="B5:J5"/>
    <mergeCell ref="B6:J6"/>
    <mergeCell ref="B73:J73"/>
    <mergeCell ref="B74:J74"/>
    <mergeCell ref="B7:J7"/>
    <mergeCell ref="B8:J8"/>
    <mergeCell ref="B10:J10"/>
    <mergeCell ref="B11:J11"/>
    <mergeCell ref="B12:J12"/>
    <mergeCell ref="B57:J57"/>
    <mergeCell ref="B68:J68"/>
    <mergeCell ref="B69:J69"/>
    <mergeCell ref="B13:J13"/>
    <mergeCell ref="B22:J22"/>
    <mergeCell ref="B23:D23"/>
    <mergeCell ref="B71:J71"/>
    <mergeCell ref="B72:J72"/>
  </mergeCells>
  <dataValidations count="25">
    <dataValidation type="list" allowBlank="1" showInputMessage="1" showErrorMessage="1" promptTitle="Please select Sector" prompt="Please select the relevant sector of the company from the list" sqref="E27:E55" xr:uid="{868FFED3-1B0C-4918-8778-E1FA1953F99F}">
      <formula1>Sector_list</formula1>
    </dataValidation>
    <dataValidation allowBlank="1" showInputMessage="1" showErrorMessage="1" promptTitle="Company name" prompt="Input company name here._x000a__x000a_Please refrain from using acronyms, and input complete name." sqref="B27:B55" xr:uid="{C350F0E4-4E62-4F30-B87E-F27D6B9371A9}"/>
    <dataValidation allowBlank="1" showInputMessage="1" showErrorMessage="1" promptTitle="Identification #" prompt="Please input unique identification number, such as TIN, organisational number or similar" sqref="D27:D55" xr:uid="{4120235B-D2FD-4BFD-ABFB-C2C2C7807A6F}"/>
    <dataValidation allowBlank="1" showInputMessage="1" showErrorMessage="1" promptTitle="Please insert commodities" prompt="Please insert the relevant commodities of the company here, separated by commas." sqref="F27:F54" xr:uid="{6A44821C-9A13-4D03-9DBE-3FE545535EDF}"/>
    <dataValidation allowBlank="1" showInputMessage="1" showErrorMessage="1" promptTitle="Name of identifier" prompt="Please input name of identifier, such as &quot;Taxpayer Identification Number&quot; or similar." sqref="B24" xr:uid="{412124B2-A34B-47AD-A7F2-2DA2FD26EE6D}"/>
    <dataValidation allowBlank="1" showInputMessage="1" showErrorMessage="1" promptTitle="Name of register" prompt="Please input name of register or agency" sqref="C24" xr:uid="{2DCD63E0-4119-4A73-AC8A-488AF5C36CD2}"/>
    <dataValidation allowBlank="1" showInputMessage="1" showErrorMessage="1" promptTitle="Registry URL" prompt="Please insert direct URL to the registry or agency" sqref="D24" xr:uid="{A7D4AC68-A245-49BE-B706-C7C76BB5669E}"/>
    <dataValidation allowBlank="1" showInputMessage="1" showErrorMessage="1" promptTitle="Affiliated Companies" prompt="Please insert the relevant companies affiliated to the project here, separated by commas." sqref="D60:D62 D65" xr:uid="{E12F2734-F1F8-415D-942B-52F213FABA12}"/>
    <dataValidation type="textLength" allowBlank="1" showInputMessage="1" showErrorMessage="1" errorTitle="Please do not edit these cells" error="Please do not edit these cells" sqref="B24 C23:D23" xr:uid="{81EFF6B9-0948-4ED1-9FAA-6EA0DE53E4C0}">
      <formula1>10000</formula1>
      <formula2>50000</formula2>
    </dataValidation>
    <dataValidation errorStyle="warning" allowBlank="1" showInputMessage="1" showErrorMessage="1" errorTitle="URL " error="Please input a link in these cells" sqref="G27:H55" xr:uid="{900097FA-9B5D-417A-9DC5-30D28C0778EB}"/>
    <dataValidation allowBlank="1" showInputMessage="1" showErrorMessage="1" promptTitle="Identification" prompt="Please input identification number for the reporting government entity, if applicable." sqref="D15:D20" xr:uid="{8310B678-8255-46C8-AF1B-93E3C1B16E87}"/>
    <dataValidation type="list" allowBlank="1" showInputMessage="1" showErrorMessage="1" promptTitle="Government agency type" prompt="Choose type of government agency from the drop-down list._x000a_Please refrain from using custom types if possible." sqref="C15:C20" xr:uid="{6D7DD8FD-6ED6-4A3A-A7DE-59B056350A18}">
      <formula1>Agency_type</formula1>
    </dataValidation>
    <dataValidation allowBlank="1" showInputMessage="1" showErrorMessage="1" promptTitle="Receiving government agency" prompt="Input the name of the government recipient here._x000a__x000a_Please refrain from using acronyms, and input complete name." sqref="B15:B20" xr:uid="{125DD936-3706-43C4-A261-DA623EB281A6}"/>
    <dataValidation type="textLength" allowBlank="1" showInputMessage="1" showErrorMessage="1" sqref="A1:K13 A21:L23 F14:K20 E24:K25 A25:D25 A24 A27:A57 B56:K57 A58:K58 A14:E14 J27:K55 B66:J70 B74:J74 A26:K26 K59:K74 A59:A74" xr:uid="{4B9AA2B5-1E60-430C-BA7F-02CA306120F1}">
      <formula1>9999999</formula1>
      <formula2>99999999</formula2>
    </dataValidation>
    <dataValidation type="textLength" allowBlank="1" showInputMessage="1" showErrorMessage="1" errorTitle="Do not edit - based on Part 4" error="These cells will be filled automatically" promptTitle="Do not edit - based on Part 4" prompt=" " sqref="E15:E20" xr:uid="{E7078589-660C-4DA2-9592-E8A92A55EA9A}">
      <formula1>999999</formula1>
      <formula2>9999999</formula2>
    </dataValidation>
    <dataValidation type="whole" allowBlank="1" showInputMessage="1" showErrorMessage="1" errorTitle="Do not edit - based on part 5" error="These cells will be filled automatically" promptTitle="Do not edit - based on part 5" prompt=" " sqref="I27:I55" xr:uid="{56FC6F82-9F1C-496E-9C14-F149EB40B8A6}">
      <formula1>1</formula1>
      <formula2>2</formula2>
    </dataValidation>
    <dataValidation type="textLength" allowBlank="1" showInputMessage="1" showErrorMessage="1" errorTitle="Do not edit these cells" error="Please do not edit these cells" sqref="B71:J73" xr:uid="{BAF144F0-3731-4BBB-961A-1F8765C0F270}">
      <formula1>9999999</formula1>
      <formula2>99999999</formula2>
    </dataValidation>
    <dataValidation type="list" allowBlank="1" showInputMessage="1" showErrorMessage="1" sqref="C27:C55" xr:uid="{F0416102-0ADD-49AA-89C3-81F8E6280814}">
      <formula1>"&lt; Company type &gt;,State-owned enterprises &amp; public corporations,Private"</formula1>
    </dataValidation>
    <dataValidation allowBlank="1" showInputMessage="1" showErrorMessage="1" promptTitle="Project name" prompt="Input project name here._x000a__x000a_Please refrain from using acronyms, and input complete name." sqref="B59:B63 B65" xr:uid="{F99FE9B0-5192-4241-983B-FDB53885E318}"/>
    <dataValidation allowBlank="1" showInputMessage="1" showErrorMessage="1" promptTitle="Reference number" prompt="Please input the reference number of the legal agreement: contract, licence, lease, concession..." sqref="C59:C65" xr:uid="{FF6DDDEB-45F7-4DC8-8F55-BED4849AE1BE}"/>
    <dataValidation type="list" allowBlank="1" showInputMessage="1" showErrorMessage="1" errorTitle="Invalid unit used" error="Select between Barrels, Sm3, Tonnes, ounces (oz), or carats._x000a__x000a_If original information is in other units, please convert the number into standard units, and include original info in comment section." promptTitle="Please specify measuring unit" prompt="Select between Barrels, Sm3, Tonnes, ounces (oz), or carats from the drop-down menu" sqref="H59:H65" xr:uid="{8671A7B4-FBEE-40B4-83E1-8302DA427313}">
      <formula1>"&lt;Select unit&gt;,Sm3,Sm3 o.e.,Barrels,Tonnes,oz,carats,Scf"</formula1>
    </dataValidation>
    <dataValidation type="list" allowBlank="1" showInputMessage="1" showErrorMessage="1" sqref="F59:F65" xr:uid="{49FD5F6B-C034-4C11-BDF9-18680C0BE353}">
      <formula1>Project_phases_list</formula1>
    </dataValidation>
    <dataValidation type="list" allowBlank="1" showInputMessage="1" showErrorMessage="1" promptTitle="Please insert commodity" prompt="Please insert the relevant commodities of the project here, one commodity for each row. If one project generates more than one commodity, please use several rows." sqref="E59:E65" xr:uid="{5D281347-915C-4D0E-B76F-154D7B7C68B3}">
      <formula1>Commodity_names</formula1>
    </dataValidation>
    <dataValidation type="decimal" allowBlank="1" showInputMessage="1" showErrorMessage="1" errorTitle="Please only input numbers" error="Only numbers should be included in these cells" promptTitle="Production volume" prompt="Please input the production volume of the project here." sqref="G59:G65" xr:uid="{43FE69DE-8E41-4A8E-A395-A2B85FFFBBC2}">
      <formula1>0</formula1>
      <formula2>1000000000000000</formula2>
    </dataValidation>
    <dataValidation type="decimal" allowBlank="1" showInputMessage="1" showErrorMessage="1" errorTitle="Please only input numbers" error="Only numbers should be included in these cells" promptTitle="Production values" prompt="Please input the production value of the project here." sqref="I59:I65" xr:uid="{83119F12-BEE5-4AB0-AD82-3D216DB6144F}">
      <formula1>0</formula1>
      <formula2>1000000000000000</formula2>
    </dataValidation>
  </dataValidations>
  <hyperlinks>
    <hyperlink ref="B8" r:id="rId1" xr:uid="{DD07F9BC-AC8A-4A9E-9450-3D0391EB0CA7}"/>
    <hyperlink ref="B69:F69" r:id="rId2" display="Give us your feedback or report a conflict in the data! Write to us at  data@eiti.org" xr:uid="{7DD6EEF9-F2B1-490B-AA9F-CD09A5BE123B}"/>
    <hyperlink ref="B68:F68" r:id="rId3" display="For the latest version of Summary data templates, see  https://eiti.org/summary-data-template" xr:uid="{3F13EEFE-7DC6-4094-8E58-281FFE9ACE0E}"/>
  </hyperlinks>
  <pageMargins left="0.25" right="0.25" top="0.75" bottom="0.75" header="0.3" footer="0.3"/>
  <pageSetup paperSize="8" fitToHeight="0" orientation="landscape" horizontalDpi="2400" verticalDpi="2400" r:id="rId4"/>
  <tableParts count="3">
    <tablePart r:id="rId5"/>
    <tablePart r:id="rId6"/>
    <tablePart r:id="rId7"/>
  </tableParts>
  <extLst>
    <ext xmlns:x14="http://schemas.microsoft.com/office/spreadsheetml/2009/9/main" uri="{CCE6A557-97BC-4b89-ADB6-D9C93CAAB3DF}">
      <x14:dataValidations xmlns:xm="http://schemas.microsoft.com/office/excel/2006/main" count="1">
        <x14:dataValidation type="list" allowBlank="1" showInputMessage="1" showErrorMessage="1" error="Invalid Entry" promptTitle="Currency" prompt="Please input currency according to 3-letter ISO currency code." xr:uid="{6854ADEB-BBB5-4A60-BD4B-636A75D9550B}">
          <x14:formula1>
            <xm:f>Lists!$I$11:$I$168</xm:f>
          </x14:formula1>
          <xm:sqref>J59:J65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B1:U75"/>
  <sheetViews>
    <sheetView showGridLines="0" topLeftCell="A26" zoomScale="90" zoomScaleNormal="90" workbookViewId="0">
      <selection activeCell="I26" sqref="I26"/>
    </sheetView>
  </sheetViews>
  <sheetFormatPr defaultColWidth="8.77734375" defaultRowHeight="15" x14ac:dyDescent="0.35"/>
  <cols>
    <col min="1" max="1" width="2.77734375" style="38" customWidth="1"/>
    <col min="2" max="5" width="0" style="38" hidden="1" customWidth="1"/>
    <col min="6" max="6" width="50.44140625" style="38" customWidth="1"/>
    <col min="7" max="9" width="16.77734375" style="38" customWidth="1"/>
    <col min="10" max="10" width="52.77734375" style="38" customWidth="1"/>
    <col min="11" max="11" width="15.5546875" style="38" bestFit="1" customWidth="1"/>
    <col min="12" max="12" width="2.77734375" style="38" customWidth="1"/>
    <col min="13" max="13" width="19.5546875" style="38" bestFit="1" customWidth="1"/>
    <col min="14" max="14" width="73.44140625" style="38" bestFit="1" customWidth="1"/>
    <col min="15" max="15" width="4" style="38" customWidth="1"/>
    <col min="16" max="17" width="8.77734375" style="38"/>
    <col min="18" max="18" width="21.21875" style="38" bestFit="1" customWidth="1"/>
    <col min="19" max="19" width="8.77734375" style="38"/>
    <col min="20" max="20" width="21.21875" style="38" bestFit="1" customWidth="1"/>
    <col min="21" max="16384" width="8.77734375" style="38"/>
  </cols>
  <sheetData>
    <row r="1" spans="6:14" s="17" customFormat="1" ht="15.75" hidden="1" customHeight="1" x14ac:dyDescent="0.3"/>
    <row r="2" spans="6:14" s="17" customFormat="1" hidden="1" x14ac:dyDescent="0.3"/>
    <row r="3" spans="6:14" s="17" customFormat="1" hidden="1" x14ac:dyDescent="0.3">
      <c r="N3" s="19" t="s">
        <v>1</v>
      </c>
    </row>
    <row r="4" spans="6:14" s="17" customFormat="1" hidden="1" x14ac:dyDescent="0.3">
      <c r="N4" s="19" t="str">
        <f>Introduction!G4</f>
        <v>YYYY-MM-DD</v>
      </c>
    </row>
    <row r="5" spans="6:14" s="17" customFormat="1" hidden="1" x14ac:dyDescent="0.3"/>
    <row r="6" spans="6:14" s="17" customFormat="1" hidden="1" x14ac:dyDescent="0.3"/>
    <row r="7" spans="6:14" s="17" customFormat="1" x14ac:dyDescent="0.3"/>
    <row r="8" spans="6:14" s="17" customFormat="1" x14ac:dyDescent="0.3">
      <c r="F8" s="263" t="s">
        <v>1925</v>
      </c>
      <c r="G8" s="263"/>
      <c r="H8" s="263"/>
      <c r="I8" s="263"/>
      <c r="J8" s="263"/>
      <c r="K8" s="263"/>
      <c r="L8" s="263"/>
      <c r="M8" s="263"/>
      <c r="N8" s="263"/>
    </row>
    <row r="9" spans="6:14" s="17" customFormat="1" ht="24" x14ac:dyDescent="0.3">
      <c r="F9" s="292" t="s">
        <v>1649</v>
      </c>
      <c r="G9" s="292"/>
      <c r="H9" s="292"/>
      <c r="I9" s="292"/>
      <c r="J9" s="292"/>
      <c r="K9" s="292"/>
      <c r="L9" s="292"/>
      <c r="M9" s="292"/>
      <c r="N9" s="292"/>
    </row>
    <row r="10" spans="6:14" s="17" customFormat="1" x14ac:dyDescent="0.3">
      <c r="F10" s="294" t="s">
        <v>1926</v>
      </c>
      <c r="G10" s="294"/>
      <c r="H10" s="294"/>
      <c r="I10" s="294"/>
      <c r="J10" s="294"/>
      <c r="K10" s="294"/>
      <c r="L10" s="294"/>
      <c r="M10" s="294"/>
      <c r="N10" s="294"/>
    </row>
    <row r="11" spans="6:14" s="17" customFormat="1" x14ac:dyDescent="0.3">
      <c r="F11" s="265" t="s">
        <v>1927</v>
      </c>
      <c r="G11" s="265"/>
      <c r="H11" s="265"/>
      <c r="I11" s="265"/>
      <c r="J11" s="265"/>
      <c r="K11" s="265"/>
      <c r="L11" s="265"/>
      <c r="M11" s="265"/>
      <c r="N11" s="265"/>
    </row>
    <row r="12" spans="6:14" s="17" customFormat="1" x14ac:dyDescent="0.3">
      <c r="F12" s="265" t="s">
        <v>1928</v>
      </c>
      <c r="G12" s="265"/>
      <c r="H12" s="265"/>
      <c r="I12" s="265"/>
      <c r="J12" s="265"/>
      <c r="K12" s="265"/>
      <c r="L12" s="265"/>
      <c r="M12" s="265"/>
      <c r="N12" s="265"/>
    </row>
    <row r="13" spans="6:14" s="17" customFormat="1" x14ac:dyDescent="0.3">
      <c r="F13" s="295" t="s">
        <v>1929</v>
      </c>
      <c r="G13" s="295"/>
      <c r="H13" s="295"/>
      <c r="I13" s="295"/>
      <c r="J13" s="295"/>
      <c r="K13" s="295"/>
      <c r="L13" s="295"/>
      <c r="M13" s="295"/>
      <c r="N13" s="295"/>
    </row>
    <row r="14" spans="6:14" s="17" customFormat="1" x14ac:dyDescent="0.3">
      <c r="F14" s="296" t="s">
        <v>1664</v>
      </c>
      <c r="G14" s="296"/>
      <c r="H14" s="296"/>
      <c r="I14" s="296"/>
      <c r="J14" s="296"/>
      <c r="K14" s="296"/>
      <c r="L14" s="296"/>
      <c r="M14" s="296"/>
      <c r="N14" s="296"/>
    </row>
    <row r="15" spans="6:14" s="17" customFormat="1" x14ac:dyDescent="0.3">
      <c r="F15" s="297" t="s">
        <v>1663</v>
      </c>
      <c r="G15" s="297"/>
      <c r="H15" s="297"/>
      <c r="I15" s="297"/>
      <c r="J15" s="297"/>
      <c r="K15" s="297"/>
      <c r="L15" s="297"/>
      <c r="M15" s="297"/>
      <c r="N15" s="297"/>
    </row>
    <row r="16" spans="6:14" s="17" customFormat="1" x14ac:dyDescent="0.35">
      <c r="F16" s="278" t="s">
        <v>1918</v>
      </c>
      <c r="G16" s="278"/>
      <c r="H16" s="278"/>
      <c r="I16" s="278"/>
      <c r="J16" s="278"/>
      <c r="K16" s="278"/>
      <c r="L16" s="278"/>
      <c r="M16" s="278"/>
      <c r="N16" s="278"/>
    </row>
    <row r="17" spans="2:21" s="17" customFormat="1" x14ac:dyDescent="0.3"/>
    <row r="18" spans="2:21" s="17" customFormat="1" ht="24" x14ac:dyDescent="0.3">
      <c r="F18" s="280" t="s">
        <v>1577</v>
      </c>
      <c r="G18" s="280"/>
      <c r="H18" s="280"/>
      <c r="I18" s="280"/>
      <c r="J18" s="280"/>
      <c r="K18" s="280"/>
      <c r="M18" s="298" t="s">
        <v>1559</v>
      </c>
      <c r="N18" s="298"/>
    </row>
    <row r="19" spans="2:21" s="17" customFormat="1" ht="15.6" customHeight="1" x14ac:dyDescent="0.3">
      <c r="M19" s="291" t="s">
        <v>1930</v>
      </c>
      <c r="N19" s="291"/>
    </row>
    <row r="20" spans="2:21" x14ac:dyDescent="0.35">
      <c r="F20" s="288" t="s">
        <v>1932</v>
      </c>
      <c r="G20" s="288"/>
      <c r="H20" s="288"/>
      <c r="I20" s="288"/>
      <c r="J20" s="288"/>
      <c r="K20" s="289"/>
      <c r="M20" s="17"/>
      <c r="N20" s="17"/>
    </row>
    <row r="21" spans="2:21" ht="24" x14ac:dyDescent="0.35">
      <c r="B21" s="183" t="s">
        <v>1486</v>
      </c>
      <c r="C21" s="183" t="s">
        <v>1487</v>
      </c>
      <c r="D21" s="183" t="s">
        <v>1488</v>
      </c>
      <c r="E21" s="183" t="s">
        <v>1489</v>
      </c>
      <c r="F21" s="38" t="s">
        <v>1495</v>
      </c>
      <c r="G21" s="38" t="s">
        <v>1491</v>
      </c>
      <c r="H21" s="38" t="s">
        <v>1434</v>
      </c>
      <c r="I21" s="38" t="s">
        <v>1497</v>
      </c>
      <c r="J21" s="38" t="s">
        <v>1435</v>
      </c>
      <c r="K21" s="17" t="s">
        <v>1006</v>
      </c>
      <c r="M21" s="292" t="s">
        <v>1561</v>
      </c>
      <c r="N21" s="292"/>
    </row>
    <row r="22" spans="2:21" ht="15.75" customHeight="1" x14ac:dyDescent="0.35">
      <c r="B22" s="183" t="str">
        <f>IFERROR(VLOOKUP(Government_revenues_table[[#This Row],[GFS Classification]],Table6_GFS_codes_classification[],COLUMNS($F:F)+3,FALSE),"Do not enter data")</f>
        <v>Taxes (11E)</v>
      </c>
      <c r="C22" s="183" t="str">
        <f>IFERROR(VLOOKUP(Government_revenues_table[[#This Row],[GFS Classification]],Table6_GFS_codes_classification[],COLUMNS($F:G)+3,FALSE),"Do not enter data")</f>
        <v>Taxes on income, profits and capital gains (111E)</v>
      </c>
      <c r="D22" s="183" t="str">
        <f>IFERROR(VLOOKUP(Government_revenues_table[[#This Row],[GFS Classification]],Table6_GFS_codes_classification[],COLUMNS($F:H)+3,FALSE),"Do not enter data")</f>
        <v>Ordinary taxes on income, profits and capital gains (1112E1)</v>
      </c>
      <c r="E22" s="183" t="str">
        <f>IFERROR(VLOOKUP(Government_revenues_table[[#This Row],[GFS Classification]],Table6_GFS_codes_classification[],COLUMNS($F:I)+3,FALSE),"Do not enter data")</f>
        <v>Ordinary taxes on income, profits and capital gains (1112E1)</v>
      </c>
      <c r="F22" s="244" t="s">
        <v>1519</v>
      </c>
      <c r="G22" s="17" t="s">
        <v>1494</v>
      </c>
      <c r="H22" s="244" t="s">
        <v>2039</v>
      </c>
      <c r="I22" s="38" t="s">
        <v>1995</v>
      </c>
      <c r="J22" s="179">
        <v>171957000</v>
      </c>
      <c r="K22" s="38" t="s">
        <v>1178</v>
      </c>
      <c r="M22" s="293" t="s">
        <v>1684</v>
      </c>
      <c r="N22" s="293"/>
    </row>
    <row r="23" spans="2:21" ht="15.75" customHeight="1" x14ac:dyDescent="0.35">
      <c r="B23" s="183" t="str">
        <f>IFERROR(VLOOKUP(Government_revenues_table[[#This Row],[GFS Classification]],Table6_GFS_codes_classification[],COLUMNS($F:F)+3,FALSE),"Do not enter data")</f>
        <v>Other revenue (14E)</v>
      </c>
      <c r="C23" s="183" t="str">
        <f>IFERROR(VLOOKUP(Government_revenues_table[[#This Row],[GFS Classification]],Table6_GFS_codes_classification[],COLUMNS($F:G)+3,FALSE),"Do not enter data")</f>
        <v>Property income (141E)</v>
      </c>
      <c r="D23" s="183" t="str">
        <f>IFERROR(VLOOKUP(Government_revenues_table[[#This Row],[GFS Classification]],Table6_GFS_codes_classification[],COLUMNS($F:H)+3,FALSE),"Do not enter data")</f>
        <v>Dividends (1412E)</v>
      </c>
      <c r="E23" s="183" t="str">
        <f>IFERROR(VLOOKUP(Government_revenues_table[[#This Row],[GFS Classification]],Table6_GFS_codes_classification[],COLUMNS($F:I)+3,FALSE),"Do not enter data")</f>
        <v>From state-owned enterprises (1412E1)</v>
      </c>
      <c r="F23" s="244" t="s">
        <v>1504</v>
      </c>
      <c r="G23" s="17" t="s">
        <v>1494</v>
      </c>
      <c r="H23" s="244" t="s">
        <v>2040</v>
      </c>
      <c r="I23" s="38" t="s">
        <v>1995</v>
      </c>
      <c r="J23" s="179">
        <v>3300781000</v>
      </c>
      <c r="K23" s="38" t="s">
        <v>1178</v>
      </c>
      <c r="M23" s="293"/>
      <c r="N23" s="293"/>
    </row>
    <row r="24" spans="2:21" ht="15.75" customHeight="1" x14ac:dyDescent="0.35">
      <c r="B24" s="183" t="str">
        <f>IFERROR(VLOOKUP(Government_revenues_table[[#This Row],[GFS Classification]],Table6_GFS_codes_classification[],COLUMNS($F:F)+3,FALSE),"Do not enter data")</f>
        <v>Taxes (11E)</v>
      </c>
      <c r="C24" s="183" t="str">
        <f>IFERROR(VLOOKUP(Government_revenues_table[[#This Row],[GFS Classification]],Table6_GFS_codes_classification[],COLUMNS($F:G)+3,FALSE),"Do not enter data")</f>
        <v>Taxes on payroll and workforce (112E)</v>
      </c>
      <c r="D24" s="183" t="str">
        <f>IFERROR(VLOOKUP(Government_revenues_table[[#This Row],[GFS Classification]],Table6_GFS_codes_classification[],COLUMNS($F:H)+3,FALSE),"Do not enter data")</f>
        <v>Taxes on payroll and workforce (112E)</v>
      </c>
      <c r="E24" s="183" t="str">
        <f>IFERROR(VLOOKUP(Government_revenues_table[[#This Row],[GFS Classification]],Table6_GFS_codes_classification[],COLUMNS($F:I)+3,FALSE),"Do not enter data")</f>
        <v>Taxes on payroll and workforce (112E)</v>
      </c>
      <c r="F24" s="244" t="s">
        <v>1474</v>
      </c>
      <c r="G24" s="17" t="s">
        <v>1494</v>
      </c>
      <c r="H24" s="244" t="s">
        <v>2041</v>
      </c>
      <c r="I24" s="38" t="s">
        <v>1995</v>
      </c>
      <c r="J24" s="179">
        <v>886966000</v>
      </c>
      <c r="K24" s="38" t="s">
        <v>1178</v>
      </c>
      <c r="M24" s="293"/>
      <c r="N24" s="293"/>
    </row>
    <row r="25" spans="2:21" ht="15.75" customHeight="1" x14ac:dyDescent="0.35">
      <c r="B25" s="183" t="str">
        <f>IFERROR(VLOOKUP(Government_revenues_table[[#This Row],[GFS Classification]],Table6_GFS_codes_classification[],COLUMNS($F:F)+3,FALSE),"Do not enter data")</f>
        <v>Taxes (11E)</v>
      </c>
      <c r="C25" s="183" t="str">
        <f>IFERROR(VLOOKUP(Government_revenues_table[[#This Row],[GFS Classification]],Table6_GFS_codes_classification[],COLUMNS($F:G)+3,FALSE),"Do not enter data")</f>
        <v>Taxes on goods and services (114E)</v>
      </c>
      <c r="D25" s="183" t="str">
        <f>IFERROR(VLOOKUP(Government_revenues_table[[#This Row],[GFS Classification]],Table6_GFS_codes_classification[],COLUMNS($F:H)+3,FALSE),"Do not enter data")</f>
        <v>General taxes on goods and services (VAT, sales tax, turnover tax) (1141E)</v>
      </c>
      <c r="E25" s="183" t="str">
        <f>IFERROR(VLOOKUP(Government_revenues_table[[#This Row],[GFS Classification]],Table6_GFS_codes_classification[],COLUMNS($F:I)+3,FALSE),"Do not enter data")</f>
        <v>General taxes on goods and services (VAT, sales tax, turnover tax) (1141E)</v>
      </c>
      <c r="F25" s="244" t="s">
        <v>1523</v>
      </c>
      <c r="G25" s="17" t="s">
        <v>1494</v>
      </c>
      <c r="H25" s="244" t="s">
        <v>2047</v>
      </c>
      <c r="I25" s="38" t="s">
        <v>1995</v>
      </c>
      <c r="J25" s="179">
        <v>565040000</v>
      </c>
      <c r="K25" s="38" t="s">
        <v>1178</v>
      </c>
      <c r="M25" s="293"/>
      <c r="N25" s="293"/>
    </row>
    <row r="26" spans="2:21" ht="15.75" customHeight="1" x14ac:dyDescent="0.35">
      <c r="B26" s="183" t="str">
        <f>IFERROR(VLOOKUP(Government_revenues_table[[#This Row],[GFS Classification]],Table6_GFS_codes_classification[],COLUMNS($F:F)+3,FALSE),"Do not enter data")</f>
        <v>Other revenue (14E)</v>
      </c>
      <c r="C26" s="183" t="str">
        <f>IFERROR(VLOOKUP(Government_revenues_table[[#This Row],[GFS Classification]],Table6_GFS_codes_classification[],COLUMNS($F:G)+3,FALSE),"Do not enter data")</f>
        <v>Property income (141E)</v>
      </c>
      <c r="D26" s="183" t="str">
        <f>IFERROR(VLOOKUP(Government_revenues_table[[#This Row],[GFS Classification]],Table6_GFS_codes_classification[],COLUMNS($F:H)+3,FALSE),"Do not enter data")</f>
        <v>Rent (1415E)</v>
      </c>
      <c r="E26" s="183" t="str">
        <f>IFERROR(VLOOKUP(Government_revenues_table[[#This Row],[GFS Classification]],Table6_GFS_codes_classification[],COLUMNS($F:I)+3,FALSE),"Do not enter data")</f>
        <v>Production entitlements (in-kind or cash) (1415E3)</v>
      </c>
      <c r="F26" s="244" t="s">
        <v>1545</v>
      </c>
      <c r="G26" s="227" t="s">
        <v>1494</v>
      </c>
      <c r="H26" s="244" t="s">
        <v>2042</v>
      </c>
      <c r="I26" s="244" t="s">
        <v>1995</v>
      </c>
      <c r="J26" s="179">
        <v>1438380000</v>
      </c>
      <c r="K26" s="38" t="s">
        <v>1178</v>
      </c>
      <c r="M26" s="293"/>
      <c r="N26" s="293"/>
    </row>
    <row r="27" spans="2:21" ht="17.399999999999999" customHeight="1" x14ac:dyDescent="0.35">
      <c r="B27" s="183" t="str">
        <f>IFERROR(VLOOKUP(Government_revenues_table[[#This Row],[GFS Classification]],Table6_GFS_codes_classification[],COLUMNS($F:F)+3,FALSE),"Do not enter data")</f>
        <v>Other revenue (14E)</v>
      </c>
      <c r="C27" s="183" t="str">
        <f>IFERROR(VLOOKUP(Government_revenues_table[[#This Row],[GFS Classification]],Table6_GFS_codes_classification[],COLUMNS($F:G)+3,FALSE),"Do not enter data")</f>
        <v>Sales of goods and services (142E)</v>
      </c>
      <c r="D27" s="183" t="str">
        <f>IFERROR(VLOOKUP(Government_revenues_table[[#This Row],[GFS Classification]],Table6_GFS_codes_classification[],COLUMNS($F:H)+3,FALSE),"Do not enter data")</f>
        <v>Administrative fees for government services (1422E)</v>
      </c>
      <c r="E27" s="183" t="str">
        <f>IFERROR(VLOOKUP(Government_revenues_table[[#This Row],[GFS Classification]],Table6_GFS_codes_classification[],COLUMNS($F:I)+3,FALSE),"Do not enter data")</f>
        <v>Administrative fees for government services (1422E)</v>
      </c>
      <c r="F27" s="244" t="s">
        <v>1511</v>
      </c>
      <c r="G27" s="17" t="s">
        <v>988</v>
      </c>
      <c r="H27" s="244" t="s">
        <v>2043</v>
      </c>
      <c r="I27" s="38" t="s">
        <v>1995</v>
      </c>
      <c r="J27" s="179">
        <v>1969000</v>
      </c>
      <c r="K27" s="38" t="s">
        <v>1178</v>
      </c>
      <c r="M27" s="293"/>
      <c r="N27" s="293"/>
    </row>
    <row r="28" spans="2:21" x14ac:dyDescent="0.35">
      <c r="B28" s="183" t="str">
        <f>IFERROR(VLOOKUP(Government_revenues_table[[#This Row],[GFS Classification]],Table6_GFS_codes_classification[],COLUMNS($F:F)+3,FALSE),"Do not enter data")</f>
        <v>Taxes (11E)</v>
      </c>
      <c r="C28" s="183" t="str">
        <f>IFERROR(VLOOKUP(Government_revenues_table[[#This Row],[GFS Classification]],Table6_GFS_codes_classification[],COLUMNS($F:G)+3,FALSE),"Do not enter data")</f>
        <v>Taxes on income, profits and capital gains (111E)</v>
      </c>
      <c r="D28" s="183" t="str">
        <f>IFERROR(VLOOKUP(Government_revenues_table[[#This Row],[GFS Classification]],Table6_GFS_codes_classification[],COLUMNS($F:H)+3,FALSE),"Do not enter data")</f>
        <v>Ordinary taxes on income, profits and capital gains (1112E1)</v>
      </c>
      <c r="E28" s="183" t="str">
        <f>IFERROR(VLOOKUP(Government_revenues_table[[#This Row],[GFS Classification]],Table6_GFS_codes_classification[],COLUMNS($F:I)+3,FALSE),"Do not enter data")</f>
        <v>Ordinary taxes on income, profits and capital gains (1112E1)</v>
      </c>
      <c r="F28" s="244" t="s">
        <v>1519</v>
      </c>
      <c r="G28" s="17" t="s">
        <v>988</v>
      </c>
      <c r="H28" s="244" t="s">
        <v>2039</v>
      </c>
      <c r="I28" s="38" t="s">
        <v>1995</v>
      </c>
      <c r="J28" s="179">
        <v>350646000</v>
      </c>
      <c r="K28" s="38" t="s">
        <v>1178</v>
      </c>
      <c r="M28" s="270" t="s">
        <v>1931</v>
      </c>
      <c r="N28" s="270"/>
    </row>
    <row r="29" spans="2:21" ht="15.6" thickBot="1" x14ac:dyDescent="0.4">
      <c r="B29" s="183" t="str">
        <f>IFERROR(VLOOKUP(Government_revenues_table[[#This Row],[GFS Classification]],Table6_GFS_codes_classification[],COLUMNS($F:F)+3,FALSE),"Do not enter data")</f>
        <v>Taxes (11E)</v>
      </c>
      <c r="C29" s="183" t="str">
        <f>IFERROR(VLOOKUP(Government_revenues_table[[#This Row],[GFS Classification]],Table6_GFS_codes_classification[],COLUMNS($F:G)+3,FALSE),"Do not enter data")</f>
        <v>Taxes on goods and services (114E)</v>
      </c>
      <c r="D29" s="183" t="str">
        <f>IFERROR(VLOOKUP(Government_revenues_table[[#This Row],[GFS Classification]],Table6_GFS_codes_classification[],COLUMNS($F:H)+3,FALSE),"Do not enter data")</f>
        <v>General taxes on goods and services (VAT, sales tax, turnover tax) (1141E)</v>
      </c>
      <c r="E29" s="183" t="str">
        <f>IFERROR(VLOOKUP(Government_revenues_table[[#This Row],[GFS Classification]],Table6_GFS_codes_classification[],COLUMNS($F:I)+3,FALSE),"Do not enter data")</f>
        <v>General taxes on goods and services (VAT, sales tax, turnover tax) (1141E)</v>
      </c>
      <c r="F29" s="244" t="s">
        <v>1523</v>
      </c>
      <c r="G29" s="17" t="s">
        <v>988</v>
      </c>
      <c r="H29" s="244" t="s">
        <v>2047</v>
      </c>
      <c r="I29" s="38" t="s">
        <v>1995</v>
      </c>
      <c r="J29" s="179">
        <v>589000</v>
      </c>
      <c r="K29" s="38" t="s">
        <v>1178</v>
      </c>
      <c r="M29" s="184"/>
      <c r="N29" s="184"/>
    </row>
    <row r="30" spans="2:21" x14ac:dyDescent="0.35">
      <c r="B30" s="183" t="str">
        <f>IFERROR(VLOOKUP(Government_revenues_table[[#This Row],[GFS Classification]],Table6_GFS_codes_classification[],COLUMNS($F:F)+3,FALSE),"Do not enter data")</f>
        <v>Taxes (11E)</v>
      </c>
      <c r="C30" s="183" t="str">
        <f>IFERROR(VLOOKUP(Government_revenues_table[[#This Row],[GFS Classification]],Table6_GFS_codes_classification[],COLUMNS($F:G)+3,FALSE),"Do not enter data")</f>
        <v>Taxes on income, profits and capital gains (111E)</v>
      </c>
      <c r="D30" s="183" t="str">
        <f>IFERROR(VLOOKUP(Government_revenues_table[[#This Row],[GFS Classification]],Table6_GFS_codes_classification[],COLUMNS($F:H)+3,FALSE),"Do not enter data")</f>
        <v>Ordinary taxes on income, profits and capital gains (1112E1)</v>
      </c>
      <c r="E30" s="183" t="str">
        <f>IFERROR(VLOOKUP(Government_revenues_table[[#This Row],[GFS Classification]],Table6_GFS_codes_classification[],COLUMNS($F:I)+3,FALSE),"Do not enter data")</f>
        <v>Ordinary taxes on income, profits and capital gains (1112E1)</v>
      </c>
      <c r="F30" s="244" t="s">
        <v>1519</v>
      </c>
      <c r="G30" s="17" t="s">
        <v>988</v>
      </c>
      <c r="H30" s="244" t="s">
        <v>2049</v>
      </c>
      <c r="I30" s="38" t="s">
        <v>1995</v>
      </c>
      <c r="J30" s="179">
        <v>860000</v>
      </c>
      <c r="K30" s="38" t="s">
        <v>1178</v>
      </c>
      <c r="M30" s="247"/>
      <c r="N30" s="247"/>
    </row>
    <row r="31" spans="2:21" x14ac:dyDescent="0.35">
      <c r="B31" s="183" t="str">
        <f>IFERROR(VLOOKUP(Government_revenues_table[[#This Row],[GFS Classification]],Table6_GFS_codes_classification[],COLUMNS($F:F)+3,FALSE),"Do not enter data")</f>
        <v>Taxes (11E)</v>
      </c>
      <c r="C31" s="183" t="str">
        <f>IFERROR(VLOOKUP(Government_revenues_table[[#This Row],[GFS Classification]],Table6_GFS_codes_classification[],COLUMNS($F:G)+3,FALSE),"Do not enter data")</f>
        <v>Taxes on payroll and workforce (112E)</v>
      </c>
      <c r="D31" s="183" t="str">
        <f>IFERROR(VLOOKUP(Government_revenues_table[[#This Row],[GFS Classification]],Table6_GFS_codes_classification[],COLUMNS($F:H)+3,FALSE),"Do not enter data")</f>
        <v>Taxes on payroll and workforce (112E)</v>
      </c>
      <c r="E31" s="183" t="str">
        <f>IFERROR(VLOOKUP(Government_revenues_table[[#This Row],[GFS Classification]],Table6_GFS_codes_classification[],COLUMNS($F:I)+3,FALSE),"Do not enter data")</f>
        <v>Taxes on payroll and workforce (112E)</v>
      </c>
      <c r="F31" s="244" t="s">
        <v>1474</v>
      </c>
      <c r="G31" s="17" t="s">
        <v>988</v>
      </c>
      <c r="H31" s="244" t="s">
        <v>2041</v>
      </c>
      <c r="I31" s="38" t="s">
        <v>1995</v>
      </c>
      <c r="J31" s="179">
        <v>1385727000</v>
      </c>
      <c r="K31" s="38" t="s">
        <v>1178</v>
      </c>
      <c r="P31" s="36"/>
      <c r="Q31" s="17"/>
      <c r="R31" s="185"/>
      <c r="S31" s="17"/>
      <c r="T31" s="185"/>
      <c r="U31" s="17"/>
    </row>
    <row r="32" spans="2:21" x14ac:dyDescent="0.35">
      <c r="B32" s="183" t="str">
        <f>IFERROR(VLOOKUP(Government_revenues_table[[#This Row],[GFS Classification]],Table6_GFS_codes_classification[],COLUMNS($F:F)+3,FALSE),"Do not enter data")</f>
        <v>Other revenue (14E)</v>
      </c>
      <c r="C32" s="183" t="str">
        <f>IFERROR(VLOOKUP(Government_revenues_table[[#This Row],[GFS Classification]],Table6_GFS_codes_classification[],COLUMNS($F:G)+3,FALSE),"Do not enter data")</f>
        <v>Property income (141E)</v>
      </c>
      <c r="D32" s="183" t="str">
        <f>IFERROR(VLOOKUP(Government_revenues_table[[#This Row],[GFS Classification]],Table6_GFS_codes_classification[],COLUMNS($F:H)+3,FALSE),"Do not enter data")</f>
        <v>Rent (1415E)</v>
      </c>
      <c r="E32" s="183" t="str">
        <f>IFERROR(VLOOKUP(Government_revenues_table[[#This Row],[GFS Classification]],Table6_GFS_codes_classification[],COLUMNS($F:I)+3,FALSE),"Do not enter data")</f>
        <v>Royalties (1415E1)</v>
      </c>
      <c r="F32" s="244" t="s">
        <v>1508</v>
      </c>
      <c r="G32" s="17" t="s">
        <v>988</v>
      </c>
      <c r="H32" s="244" t="s">
        <v>2044</v>
      </c>
      <c r="I32" s="38" t="s">
        <v>1995</v>
      </c>
      <c r="J32" s="186">
        <v>3728501000</v>
      </c>
      <c r="K32" s="38" t="s">
        <v>1178</v>
      </c>
      <c r="P32" s="290"/>
      <c r="Q32" s="290"/>
      <c r="R32" s="290"/>
      <c r="S32" s="290"/>
      <c r="T32" s="290"/>
      <c r="U32" s="290"/>
    </row>
    <row r="33" spans="2:20" x14ac:dyDescent="0.35">
      <c r="B33" s="183" t="str">
        <f>IFERROR(VLOOKUP(Government_revenues_table[[#This Row],[GFS Classification]],Table6_GFS_codes_classification[],COLUMNS($F:F)+3,FALSE),"Do not enter data")</f>
        <v>Other revenue (14E)</v>
      </c>
      <c r="C33" s="183" t="str">
        <f>IFERROR(VLOOKUP(Government_revenues_table[[#This Row],[GFS Classification]],Table6_GFS_codes_classification[],COLUMNS($F:G)+3,FALSE),"Do not enter data")</f>
        <v>Sales of goods and services (142E)</v>
      </c>
      <c r="D33" s="183" t="str">
        <f>IFERROR(VLOOKUP(Government_revenues_table[[#This Row],[GFS Classification]],Table6_GFS_codes_classification[],COLUMNS($F:H)+3,FALSE),"Do not enter data")</f>
        <v>Administrative fees for government services (1422E)</v>
      </c>
      <c r="E33" s="183" t="str">
        <f>IFERROR(VLOOKUP(Government_revenues_table[[#This Row],[GFS Classification]],Table6_GFS_codes_classification[],COLUMNS($F:I)+3,FALSE),"Do not enter data")</f>
        <v>Administrative fees for government services (1422E)</v>
      </c>
      <c r="F33" s="244" t="s">
        <v>1511</v>
      </c>
      <c r="G33" s="17" t="s">
        <v>988</v>
      </c>
      <c r="H33" s="244" t="s">
        <v>2045</v>
      </c>
      <c r="I33" s="38" t="s">
        <v>1995</v>
      </c>
      <c r="J33" s="186">
        <v>395220000</v>
      </c>
      <c r="K33" s="38" t="s">
        <v>1178</v>
      </c>
    </row>
    <row r="34" spans="2:20" x14ac:dyDescent="0.35">
      <c r="B34" s="183" t="str">
        <f>IFERROR(VLOOKUP(Government_revenues_table[[#This Row],[GFS Classification]],Table6_GFS_codes_classification[],COLUMNS($F:F)+3,FALSE),"Do not enter data")</f>
        <v>Other revenue (14E)</v>
      </c>
      <c r="C34" s="183" t="str">
        <f>IFERROR(VLOOKUP(Government_revenues_table[[#This Row],[GFS Classification]],Table6_GFS_codes_classification[],COLUMNS($F:G)+3,FALSE),"Do not enter data")</f>
        <v>Sales of goods and services (142E)</v>
      </c>
      <c r="D34" s="183" t="str">
        <f>IFERROR(VLOOKUP(Government_revenues_table[[#This Row],[GFS Classification]],Table6_GFS_codes_classification[],COLUMNS($F:H)+3,FALSE),"Do not enter data")</f>
        <v>Administrative fees for government services (1422E)</v>
      </c>
      <c r="E34" s="183" t="str">
        <f>IFERROR(VLOOKUP(Government_revenues_table[[#This Row],[GFS Classification]],Table6_GFS_codes_classification[],COLUMNS($F:I)+3,FALSE),"Do not enter data")</f>
        <v>Administrative fees for government services (1422E)</v>
      </c>
      <c r="F34" s="244" t="s">
        <v>1511</v>
      </c>
      <c r="G34" s="17" t="s">
        <v>988</v>
      </c>
      <c r="H34" s="244" t="s">
        <v>2048</v>
      </c>
      <c r="I34" s="38" t="s">
        <v>1995</v>
      </c>
      <c r="J34" s="186">
        <v>21985000</v>
      </c>
      <c r="K34" s="38" t="s">
        <v>1178</v>
      </c>
    </row>
    <row r="35" spans="2:20" x14ac:dyDescent="0.35">
      <c r="B35" s="183" t="str">
        <f>IFERROR(VLOOKUP(Government_revenues_table[[#This Row],[GFS Classification]],Table6_GFS_codes_classification[],COLUMNS($F:F)+3,FALSE),"Do not enter data")</f>
        <v>Other revenue (14E)</v>
      </c>
      <c r="C35" s="183" t="str">
        <f>IFERROR(VLOOKUP(Government_revenues_table[[#This Row],[GFS Classification]],Table6_GFS_codes_classification[],COLUMNS($F:G)+3,FALSE),"Do not enter data")</f>
        <v>Property income (141E)</v>
      </c>
      <c r="D35" s="183" t="str">
        <f>IFERROR(VLOOKUP(Government_revenues_table[[#This Row],[GFS Classification]],Table6_GFS_codes_classification[],COLUMNS($F:H)+3,FALSE),"Do not enter data")</f>
        <v>Rent (1415E)</v>
      </c>
      <c r="E35" s="183" t="str">
        <f>IFERROR(VLOOKUP(Government_revenues_table[[#This Row],[GFS Classification]],Table6_GFS_codes_classification[],COLUMNS($F:I)+3,FALSE),"Do not enter data")</f>
        <v>Production entitlements (in-kind or cash) (1415E3)</v>
      </c>
      <c r="F35" s="244" t="s">
        <v>1545</v>
      </c>
      <c r="G35" s="17" t="s">
        <v>988</v>
      </c>
      <c r="H35" s="244" t="s">
        <v>2042</v>
      </c>
      <c r="I35" s="244" t="s">
        <v>1995</v>
      </c>
      <c r="J35" s="186">
        <v>2156000</v>
      </c>
      <c r="K35" s="38" t="s">
        <v>1178</v>
      </c>
    </row>
    <row r="36" spans="2:20" x14ac:dyDescent="0.35">
      <c r="B36" s="183" t="str">
        <f>IFERROR(VLOOKUP(Government_revenues_table[[#This Row],[GFS Classification]],Table6_GFS_codes_classification[],COLUMNS($F:F)+3,FALSE),"Do not enter data")</f>
        <v>Taxes (11E)</v>
      </c>
      <c r="C36" s="183" t="str">
        <f>IFERROR(VLOOKUP(Government_revenues_table[[#This Row],[GFS Classification]],Table6_GFS_codes_classification[],COLUMNS($F:G)+3,FALSE),"Do not enter data")</f>
        <v>Taxes on goods and services (114E)</v>
      </c>
      <c r="D36" s="183" t="str">
        <f>IFERROR(VLOOKUP(Government_revenues_table[[#This Row],[GFS Classification]],Table6_GFS_codes_classification[],COLUMNS($F:H)+3,FALSE),"Do not enter data")</f>
        <v>General taxes on goods and services (VAT, sales tax, turnover tax) (1141E)</v>
      </c>
      <c r="E36" s="183" t="str">
        <f>IFERROR(VLOOKUP(Government_revenues_table[[#This Row],[GFS Classification]],Table6_GFS_codes_classification[],COLUMNS($F:I)+3,FALSE),"Do not enter data")</f>
        <v>General taxes on goods and services (VAT, sales tax, turnover tax) (1141E)</v>
      </c>
      <c r="F36" s="244" t="s">
        <v>1523</v>
      </c>
      <c r="G36" s="17" t="s">
        <v>988</v>
      </c>
      <c r="H36" s="244" t="s">
        <v>2046</v>
      </c>
      <c r="I36" s="38" t="s">
        <v>1995</v>
      </c>
      <c r="J36" s="186">
        <v>33857000</v>
      </c>
      <c r="K36" s="38" t="s">
        <v>1178</v>
      </c>
    </row>
    <row r="37" spans="2:20" x14ac:dyDescent="0.35">
      <c r="B37" s="183" t="str">
        <f>IFERROR(VLOOKUP(Government_revenues_table[[#This Row],[GFS Classification]],Table6_GFS_codes_classification[],COLUMNS($F:F)+3,FALSE),"Do not enter data")</f>
        <v>Taxes (11E)</v>
      </c>
      <c r="C37" s="183" t="str">
        <f>IFERROR(VLOOKUP(Government_revenues_table[[#This Row],[GFS Classification]],Table6_GFS_codes_classification[],COLUMNS($F:G)+3,FALSE),"Do not enter data")</f>
        <v>Taxes on income, profits and capital gains (111E)</v>
      </c>
      <c r="D37" s="183" t="str">
        <f>IFERROR(VLOOKUP(Government_revenues_table[[#This Row],[GFS Classification]],Table6_GFS_codes_classification[],COLUMNS($F:H)+3,FALSE),"Do not enter data")</f>
        <v>Ordinary taxes on income, profits and capital gains (1112E1)</v>
      </c>
      <c r="E37" s="183" t="str">
        <f>IFERROR(VLOOKUP(Government_revenues_table[[#This Row],[GFS Classification]],Table6_GFS_codes_classification[],COLUMNS($F:I)+3,FALSE),"Do not enter data")</f>
        <v>Ordinary taxes on income, profits and capital gains (1112E1)</v>
      </c>
      <c r="F37" s="244" t="s">
        <v>1519</v>
      </c>
      <c r="G37" s="17" t="s">
        <v>988</v>
      </c>
      <c r="H37" s="244" t="s">
        <v>2050</v>
      </c>
      <c r="I37" s="38" t="s">
        <v>1995</v>
      </c>
      <c r="J37" s="186">
        <v>2000</v>
      </c>
      <c r="K37" s="38" t="s">
        <v>1178</v>
      </c>
    </row>
    <row r="38" spans="2:20" x14ac:dyDescent="0.35">
      <c r="B38" s="183" t="str">
        <f>IFERROR(VLOOKUP(Government_revenues_table[[#This Row],[GFS Classification]],Table6_GFS_codes_classification[],COLUMNS($F:F)+3,FALSE),"Do not enter data")</f>
        <v>Other revenue (14E)</v>
      </c>
      <c r="C38" s="183" t="str">
        <f>IFERROR(VLOOKUP(Government_revenues_table[[#This Row],[GFS Classification]],Table6_GFS_codes_classification[],COLUMNS($F:G)+3,FALSE),"Do not enter data")</f>
        <v>Sales of goods and services (142E)</v>
      </c>
      <c r="D38" s="183" t="str">
        <f>IFERROR(VLOOKUP(Government_revenues_table[[#This Row],[GFS Classification]],Table6_GFS_codes_classification[],COLUMNS($F:H)+3,FALSE),"Do not enter data")</f>
        <v>Administrative fees for government services (1422E)</v>
      </c>
      <c r="E38" s="183" t="str">
        <f>IFERROR(VLOOKUP(Government_revenues_table[[#This Row],[GFS Classification]],Table6_GFS_codes_classification[],COLUMNS($F:I)+3,FALSE),"Do not enter data")</f>
        <v>Administrative fees for government services (1422E)</v>
      </c>
      <c r="F38" s="244" t="s">
        <v>1511</v>
      </c>
      <c r="G38" s="17" t="s">
        <v>988</v>
      </c>
      <c r="H38" s="244" t="s">
        <v>2051</v>
      </c>
      <c r="I38" s="38" t="s">
        <v>1996</v>
      </c>
      <c r="J38" s="186">
        <v>290281000</v>
      </c>
      <c r="K38" s="38" t="s">
        <v>1178</v>
      </c>
      <c r="R38" s="187"/>
    </row>
    <row r="39" spans="2:20" x14ac:dyDescent="0.35">
      <c r="B39" s="183"/>
      <c r="C39" s="183"/>
      <c r="D39" s="183"/>
      <c r="E39" s="183"/>
      <c r="J39" s="186"/>
      <c r="T39" s="233"/>
    </row>
    <row r="40" spans="2:20" x14ac:dyDescent="0.35">
      <c r="B40" s="183" t="str">
        <f>IFERROR(VLOOKUP(Government_revenues_table[[#This Row],[GFS Classification]],Table6_GFS_codes_classification[],COLUMNS($F:F)+3,FALSE),"Do not enter data")</f>
        <v>Do not enter data</v>
      </c>
      <c r="C40" s="183" t="str">
        <f>IFERROR(VLOOKUP(Government_revenues_table[[#This Row],[GFS Classification]],Table6_GFS_codes_classification[],COLUMNS($F:G)+3,FALSE),"Do not enter data")</f>
        <v>Do not enter data</v>
      </c>
      <c r="D40" s="183" t="str">
        <f>IFERROR(VLOOKUP(Government_revenues_table[[#This Row],[GFS Classification]],Table6_GFS_codes_classification[],COLUMNS($F:H)+3,FALSE),"Do not enter data")</f>
        <v>Do not enter data</v>
      </c>
      <c r="E40" s="183" t="str">
        <f>IFERROR(VLOOKUP(Government_revenues_table[[#This Row],[GFS Classification]],Table6_GFS_codes_classification[],COLUMNS($F:I)+3,FALSE),"Do not enter data")</f>
        <v>Do not enter data</v>
      </c>
      <c r="F40" s="178" t="s">
        <v>1574</v>
      </c>
      <c r="J40" s="186" t="s">
        <v>1560</v>
      </c>
      <c r="K40" s="38" t="s">
        <v>1883</v>
      </c>
    </row>
    <row r="41" spans="2:20" ht="15.6" thickBot="1" x14ac:dyDescent="0.4"/>
    <row r="42" spans="2:20" ht="16.8" thickBot="1" x14ac:dyDescent="0.4">
      <c r="I42" s="232" t="s">
        <v>1958</v>
      </c>
      <c r="J42" s="182">
        <f>SUMIF(Government_revenues_table[Currency],"USD",Government_revenues_table[Revenue value])+(IFERROR(SUMIF(Government_revenues_table[Currency],"&lt;&gt;USD",Government_revenues_table[Revenue value])/'Part 1 - About'!$E$45,0))</f>
        <v>348432169.57605982</v>
      </c>
      <c r="T42" s="233"/>
    </row>
    <row r="43" spans="2:20" ht="21" customHeight="1" thickBot="1" x14ac:dyDescent="0.4">
      <c r="I43" s="12"/>
      <c r="J43" s="187"/>
    </row>
    <row r="44" spans="2:20" ht="16.8" thickBot="1" x14ac:dyDescent="0.4">
      <c r="I44" s="232" t="str">
        <f>"Total in "&amp;'Part 1 - About'!E44</f>
        <v>Total in SRD</v>
      </c>
      <c r="J44" s="182">
        <f>IF('Part 1 - About'!$E$44="USD",0,SUMIF(Government_revenues_table[Currency],'Part 1 - About'!$E$44,Government_revenues_table[Revenue value]))+(IFERROR(SUMIF(Government_revenues_table[Currency],"USD",Government_revenues_table[Revenue value])*'Part 1 - About'!$E$45,0))</f>
        <v>12574917000</v>
      </c>
    </row>
    <row r="48" spans="2:20" ht="24" x14ac:dyDescent="0.35">
      <c r="F48" s="176" t="s">
        <v>1566</v>
      </c>
      <c r="G48" s="176"/>
      <c r="H48" s="199"/>
      <c r="I48" s="199"/>
      <c r="J48" s="199"/>
      <c r="K48" s="199"/>
    </row>
    <row r="49" spans="6:11" x14ac:dyDescent="0.35">
      <c r="F49" s="188" t="s">
        <v>1567</v>
      </c>
      <c r="G49" s="189"/>
      <c r="H49" s="189"/>
      <c r="I49" s="189"/>
      <c r="J49" s="190"/>
      <c r="K49" s="189"/>
    </row>
    <row r="50" spans="6:11" x14ac:dyDescent="0.35">
      <c r="F50" s="188"/>
      <c r="G50" s="189"/>
      <c r="H50" s="189"/>
      <c r="I50" s="189"/>
      <c r="J50" s="190"/>
      <c r="K50" s="189"/>
    </row>
    <row r="51" spans="6:11" x14ac:dyDescent="0.35">
      <c r="F51" s="188"/>
      <c r="G51" s="189"/>
      <c r="H51" s="189"/>
      <c r="I51" s="189"/>
      <c r="J51" s="190"/>
      <c r="K51" s="189"/>
    </row>
    <row r="52" spans="6:11" x14ac:dyDescent="0.35">
      <c r="F52" s="188" t="s">
        <v>1553</v>
      </c>
      <c r="G52" s="189" t="s">
        <v>1938</v>
      </c>
      <c r="H52" s="189"/>
      <c r="I52" s="189"/>
      <c r="J52" s="190"/>
      <c r="K52" s="189"/>
    </row>
    <row r="53" spans="6:11" x14ac:dyDescent="0.35">
      <c r="F53" s="188" t="s">
        <v>1554</v>
      </c>
      <c r="G53" s="189" t="s">
        <v>1939</v>
      </c>
      <c r="H53" s="189"/>
      <c r="I53" s="189"/>
      <c r="J53" s="190"/>
      <c r="K53" s="189"/>
    </row>
    <row r="54" spans="6:11" x14ac:dyDescent="0.35">
      <c r="F54" s="188"/>
      <c r="G54" s="191" t="s">
        <v>1491</v>
      </c>
      <c r="H54" s="191" t="s">
        <v>1434</v>
      </c>
      <c r="I54" s="191" t="s">
        <v>1497</v>
      </c>
      <c r="J54" s="192" t="s">
        <v>1435</v>
      </c>
      <c r="K54" s="191" t="s">
        <v>1006</v>
      </c>
    </row>
    <row r="55" spans="6:11" x14ac:dyDescent="0.35">
      <c r="F55" s="188"/>
      <c r="G55" s="193" t="s">
        <v>986</v>
      </c>
      <c r="H55" s="193" t="s">
        <v>1562</v>
      </c>
      <c r="I55" s="193" t="s">
        <v>1564</v>
      </c>
      <c r="J55" s="194">
        <v>987654321</v>
      </c>
      <c r="K55" s="195" t="s">
        <v>1199</v>
      </c>
    </row>
    <row r="56" spans="6:11" x14ac:dyDescent="0.35">
      <c r="F56" s="188"/>
      <c r="G56" s="189" t="s">
        <v>988</v>
      </c>
      <c r="H56" s="189" t="s">
        <v>1563</v>
      </c>
      <c r="I56" s="189" t="s">
        <v>1564</v>
      </c>
      <c r="J56" s="190">
        <v>123456</v>
      </c>
      <c r="K56" s="189" t="s">
        <v>1199</v>
      </c>
    </row>
    <row r="57" spans="6:11" ht="15.6" thickBot="1" x14ac:dyDescent="0.4">
      <c r="F57" s="188"/>
      <c r="G57" s="196" t="s">
        <v>1565</v>
      </c>
      <c r="H57" s="196"/>
      <c r="I57" s="196"/>
      <c r="J57" s="197">
        <f>SUM(J55:J56)</f>
        <v>987777777</v>
      </c>
      <c r="K57" s="196" t="s">
        <v>1199</v>
      </c>
    </row>
    <row r="58" spans="6:11" ht="15.6" thickTop="1" x14ac:dyDescent="0.35">
      <c r="F58" s="188" t="s">
        <v>1555</v>
      </c>
      <c r="G58" s="189" t="s">
        <v>1558</v>
      </c>
      <c r="H58" s="189"/>
      <c r="I58" s="189"/>
      <c r="J58" s="190"/>
      <c r="K58" s="189"/>
    </row>
    <row r="59" spans="6:11" x14ac:dyDescent="0.35">
      <c r="F59" s="188" t="s">
        <v>1556</v>
      </c>
      <c r="G59" s="189" t="s">
        <v>1558</v>
      </c>
      <c r="H59" s="189"/>
      <c r="I59" s="189"/>
      <c r="J59" s="190"/>
      <c r="K59" s="189"/>
    </row>
    <row r="60" spans="6:11" x14ac:dyDescent="0.35">
      <c r="F60" s="188" t="s">
        <v>1557</v>
      </c>
      <c r="G60" s="189" t="s">
        <v>1558</v>
      </c>
      <c r="H60" s="189"/>
      <c r="I60" s="189"/>
      <c r="J60" s="190"/>
      <c r="K60" s="189"/>
    </row>
    <row r="61" spans="6:11" x14ac:dyDescent="0.35">
      <c r="F61" s="188"/>
      <c r="G61" s="189"/>
      <c r="H61" s="189"/>
      <c r="I61" s="189"/>
      <c r="J61" s="190"/>
      <c r="K61" s="189"/>
    </row>
    <row r="62" spans="6:11" x14ac:dyDescent="0.35">
      <c r="F62" s="188"/>
      <c r="G62" s="189"/>
      <c r="H62" s="189"/>
      <c r="I62" s="189"/>
      <c r="J62" s="190"/>
      <c r="K62" s="189"/>
    </row>
    <row r="63" spans="6:11" ht="18.75" customHeight="1" x14ac:dyDescent="0.35">
      <c r="F63" s="188"/>
      <c r="G63" s="189"/>
      <c r="H63" s="189"/>
      <c r="I63" s="189"/>
      <c r="J63" s="190"/>
      <c r="K63" s="189"/>
    </row>
    <row r="64" spans="6:11" ht="15.75" customHeight="1" x14ac:dyDescent="0.35">
      <c r="F64" s="188"/>
      <c r="G64" s="189"/>
      <c r="H64" s="189"/>
      <c r="I64" s="189"/>
      <c r="J64" s="190"/>
      <c r="K64" s="189"/>
    </row>
    <row r="65" spans="6:14" x14ac:dyDescent="0.35">
      <c r="F65" s="188"/>
      <c r="G65" s="189"/>
      <c r="H65" s="189"/>
      <c r="I65" s="189"/>
      <c r="J65" s="190"/>
      <c r="K65" s="189"/>
    </row>
    <row r="66" spans="6:14" x14ac:dyDescent="0.35">
      <c r="F66" s="188"/>
      <c r="G66" s="189"/>
      <c r="H66" s="189"/>
      <c r="I66" s="189"/>
      <c r="J66" s="190"/>
      <c r="K66" s="189"/>
    </row>
    <row r="67" spans="6:14" x14ac:dyDescent="0.35">
      <c r="F67" s="26"/>
      <c r="G67" s="26"/>
      <c r="H67" s="26"/>
      <c r="I67" s="26"/>
      <c r="J67" s="26"/>
      <c r="K67" s="26"/>
    </row>
    <row r="68" spans="6:14" ht="15.75" customHeight="1" thickBot="1" x14ac:dyDescent="0.4">
      <c r="F68" s="299"/>
      <c r="G68" s="299"/>
      <c r="H68" s="299"/>
      <c r="I68" s="299"/>
      <c r="J68" s="299"/>
      <c r="K68" s="299"/>
      <c r="L68" s="299"/>
      <c r="M68" s="299"/>
      <c r="N68" s="299"/>
    </row>
    <row r="69" spans="6:14" x14ac:dyDescent="0.35">
      <c r="F69" s="300"/>
      <c r="G69" s="300"/>
      <c r="H69" s="300"/>
      <c r="I69" s="300"/>
      <c r="J69" s="300"/>
      <c r="K69" s="300"/>
      <c r="L69" s="300"/>
      <c r="M69" s="300"/>
      <c r="N69" s="300"/>
    </row>
    <row r="70" spans="6:14" ht="15.6" thickBot="1" x14ac:dyDescent="0.4">
      <c r="F70" s="274" t="s">
        <v>1852</v>
      </c>
      <c r="G70" s="275"/>
      <c r="H70" s="275"/>
      <c r="I70" s="275"/>
      <c r="J70" s="275"/>
      <c r="K70" s="275"/>
      <c r="L70" s="275"/>
      <c r="M70" s="275"/>
      <c r="N70" s="275"/>
    </row>
    <row r="71" spans="6:14" x14ac:dyDescent="0.35">
      <c r="F71" s="276" t="s">
        <v>1871</v>
      </c>
      <c r="G71" s="277"/>
      <c r="H71" s="277"/>
      <c r="I71" s="277"/>
      <c r="J71" s="277"/>
      <c r="K71" s="277"/>
      <c r="L71" s="277"/>
      <c r="M71" s="277"/>
      <c r="N71" s="277"/>
    </row>
    <row r="72" spans="6:14" ht="15.6" thickBot="1" x14ac:dyDescent="0.4">
      <c r="F72" s="287"/>
      <c r="G72" s="287"/>
      <c r="H72" s="287"/>
      <c r="I72" s="287"/>
      <c r="J72" s="287"/>
      <c r="K72" s="287"/>
      <c r="L72" s="287"/>
      <c r="M72" s="287"/>
      <c r="N72" s="287"/>
    </row>
    <row r="73" spans="6:14" x14ac:dyDescent="0.35">
      <c r="F73" s="262" t="s">
        <v>1851</v>
      </c>
      <c r="G73" s="262"/>
      <c r="H73" s="262"/>
      <c r="I73" s="262"/>
      <c r="J73" s="262"/>
      <c r="K73" s="262"/>
      <c r="L73" s="262"/>
      <c r="M73" s="262"/>
      <c r="N73" s="262"/>
    </row>
    <row r="74" spans="6:14" ht="15.75" customHeight="1" x14ac:dyDescent="0.35">
      <c r="F74" s="253" t="s">
        <v>1872</v>
      </c>
      <c r="G74" s="253"/>
      <c r="H74" s="253"/>
      <c r="I74" s="253"/>
      <c r="J74" s="253"/>
      <c r="K74" s="253"/>
      <c r="L74" s="253"/>
      <c r="M74" s="253"/>
      <c r="N74" s="253"/>
    </row>
    <row r="75" spans="6:14" x14ac:dyDescent="0.35">
      <c r="F75" s="262" t="s">
        <v>1873</v>
      </c>
      <c r="G75" s="262"/>
      <c r="H75" s="262"/>
      <c r="I75" s="262"/>
      <c r="J75" s="262"/>
      <c r="K75" s="262"/>
      <c r="L75" s="262"/>
      <c r="M75" s="262"/>
      <c r="N75" s="262"/>
    </row>
  </sheetData>
  <sheetProtection insertRows="0"/>
  <protectedRanges>
    <protectedRange algorithmName="SHA-512" hashValue="19r0bVvPR7yZA0UiYij7Tv1CBk3noIABvFePbLhCJ4nk3L6A+Fy+RdPPS3STf+a52x4pG2PQK4FAkXK9epnlIA==" saltValue="gQC4yrLvnbJqxYZ0KSEoZA==" spinCount="100000" sqref="F39:G40 K55 K42 G22:G25 I22:K25 J26:K26 J35:K35 I27:K34 G27:G38 I36:K40" name="Government revenues"/>
    <protectedRange algorithmName="SHA-512" hashValue="19r0bVvPR7yZA0UiYij7Tv1CBk3noIABvFePbLhCJ4nk3L6A+Fy+RdPPS3STf+a52x4pG2PQK4FAkXK9epnlIA==" saltValue="gQC4yrLvnbJqxYZ0KSEoZA==" spinCount="100000" sqref="F36 F29 F27 F31:F34 F24:F25 F38" name="Government revenues_1"/>
    <protectedRange algorithmName="SHA-512" hashValue="19r0bVvPR7yZA0UiYij7Tv1CBk3noIABvFePbLhCJ4nk3L6A+Fy+RdPPS3STf+a52x4pG2PQK4FAkXK9epnlIA==" saltValue="gQC4yrLvnbJqxYZ0KSEoZA==" spinCount="100000" sqref="F22:F23 F28 F30 F37" name="Government revenues_2"/>
    <protectedRange algorithmName="SHA-512" hashValue="19r0bVvPR7yZA0UiYij7Tv1CBk3noIABvFePbLhCJ4nk3L6A+Fy+RdPPS3STf+a52x4pG2PQK4FAkXK9epnlIA==" saltValue="gQC4yrLvnbJqxYZ0KSEoZA==" spinCount="100000" sqref="G26 I26 I35" name="Government revenues_3"/>
    <protectedRange algorithmName="SHA-512" hashValue="19r0bVvPR7yZA0UiYij7Tv1CBk3noIABvFePbLhCJ4nk3L6A+Fy+RdPPS3STf+a52x4pG2PQK4FAkXK9epnlIA==" saltValue="gQC4yrLvnbJqxYZ0KSEoZA==" spinCount="100000" sqref="F26 F35" name="Government revenues_2_1"/>
  </protectedRanges>
  <mergeCells count="25">
    <mergeCell ref="F75:N75"/>
    <mergeCell ref="F18:K18"/>
    <mergeCell ref="F8:N8"/>
    <mergeCell ref="F9:N9"/>
    <mergeCell ref="F10:N10"/>
    <mergeCell ref="F11:N11"/>
    <mergeCell ref="F12:N12"/>
    <mergeCell ref="F13:N13"/>
    <mergeCell ref="F14:N14"/>
    <mergeCell ref="F15:N15"/>
    <mergeCell ref="M18:N18"/>
    <mergeCell ref="F68:N68"/>
    <mergeCell ref="F69:N69"/>
    <mergeCell ref="F70:N70"/>
    <mergeCell ref="F74:N74"/>
    <mergeCell ref="F71:N71"/>
    <mergeCell ref="F72:N72"/>
    <mergeCell ref="F73:N73"/>
    <mergeCell ref="F20:K20"/>
    <mergeCell ref="F16:N16"/>
    <mergeCell ref="P32:U32"/>
    <mergeCell ref="M19:N19"/>
    <mergeCell ref="M28:N28"/>
    <mergeCell ref="M21:N21"/>
    <mergeCell ref="M22:N27"/>
  </mergeCells>
  <dataValidations count="11">
    <dataValidation type="list" allowBlank="1" showInputMessage="1" showErrorMessage="1" sqref="K55:K57" xr:uid="{D192E264-08C1-4ABF-8184-48A13724DD23}">
      <formula1>Currency_code_list</formula1>
    </dataValidation>
    <dataValidation type="textLength" allowBlank="1" showInputMessage="1" showErrorMessage="1" errorTitle="Please do not edit these cells" error="Please do not edit these cells" sqref="F48:K49 F21:H21 J21:K21" xr:uid="{040A0F63-1C12-415F-BF0F-4E009D609B75}">
      <formula1>10000</formula1>
      <formula2>50000</formula2>
    </dataValidation>
    <dataValidation allowBlank="1" showInputMessage="1" showErrorMessage="1" errorTitle="Please do not edit these cells" error="Please do not edit these cells" sqref="I21" xr:uid="{45C4F56B-DACD-4ADD-9EF3-528E1B8FF490}"/>
    <dataValidation type="whole" allowBlank="1" showInputMessage="1" showErrorMessage="1" errorTitle="Please do not edit those cells" error="Please do not edit those cells" sqref="F67:K67" xr:uid="{B41B3659-95C0-4782-8249-C45F1BA8CF71}">
      <formula1>10000</formula1>
      <formula2>50000</formula2>
    </dataValidation>
    <dataValidation type="textLength" allowBlank="1" showInputMessage="1" showErrorMessage="1" sqref="L48:N67 B7:K20 F68:N72 B68:E75 B41:H47 K41:N47 I41:J41 J43 I45:J47 A7:A75 L7:N40 O7:O67" xr:uid="{C34C43B0-4B88-4697-A1F8-6046FF94A4E3}">
      <formula1>9999999</formula1>
      <formula2>99999999</formula2>
    </dataValidation>
    <dataValidation type="textLength" allowBlank="1" showInputMessage="1" showErrorMessage="1" errorTitle="Do not edit these cells" error="Please do not edit these cells" sqref="F73:N75" xr:uid="{F2954D87-D339-415D-9481-D75E0A4DEE87}">
      <formula1>9999999</formula1>
      <formula2>99999999</formula2>
    </dataValidation>
    <dataValidation type="whole" allowBlank="1" showInputMessage="1" showErrorMessage="1" sqref="I42:J42 I44:J44" xr:uid="{89211BE3-9C99-4B00-84AC-51B5A538A063}">
      <formula1>1</formula1>
      <formula2>2</formula2>
    </dataValidation>
    <dataValidation type="list" allowBlank="1" showInputMessage="1" showErrorMessage="1" promptTitle="Receiving government agency" prompt="Input the name of the government recipient here._x000a__x000a_Please refrain from using acronyms, and input complete name" sqref="I22:I38" xr:uid="{57095CD9-1E20-4D31-9AD8-7B9AE2AF9C32}">
      <formula1>Government_entities_list</formula1>
    </dataValidation>
    <dataValidation type="list" allowBlank="1" showInputMessage="1" showErrorMessage="1" sqref="F22:F40" xr:uid="{00000000-0002-0000-0300-000003000000}">
      <formula1>GFS_list</formula1>
    </dataValidation>
    <dataValidation allowBlank="1" showInputMessage="1" showErrorMessage="1" promptTitle="Name of revenue stream" prompt="Please input the name of the revenue streams here._x000a__x000a_Only include revenue paid on behalf of companies. Do NOT include personal income taxes, PAYE, or other revenues paid on behalf of individuals. These may be included under the Additional information below" sqref="H22:H40" xr:uid="{D5542179-2FB1-4F51-A9A0-8B4969D42E2C}"/>
    <dataValidation type="decimal" operator="notBetween" allowBlank="1" showInputMessage="1" showErrorMessage="1" errorTitle="Number" error="Please only input numbers in this cell" promptTitle="Revenue value" prompt="Please input the total figure of the revenue stream as disclosed by government, including not reconciled." sqref="J22:J40" xr:uid="{E188CC06-04C5-4523-9D0F-33E094E7A8EB}">
      <formula1>0.1</formula1>
      <formula2>0.2</formula2>
    </dataValidation>
  </dataValidations>
  <hyperlinks>
    <hyperlink ref="M19" r:id="rId1" location="r5-1" display="EITI Requirement 5.1" xr:uid="{D1298250-E9A8-4B35-9832-EB42334EC5CC}"/>
    <hyperlink ref="F20" r:id="rId2" location="r4-1" display="EITI Requirement 4.1" xr:uid="{EB616848-9320-443F-A042-28F04868856E}"/>
    <hyperlink ref="F71:J71" r:id="rId3" display="Give us your feedback or report a conflict in the data! Write to us at  data@eiti.org" xr:uid="{75CFFD54-1803-40DD-84A4-A9C2A50A545A}"/>
    <hyperlink ref="F70:J70" r:id="rId4" display="For the latest version of Summary data templates, see  https://eiti.org/summary-data-template" xr:uid="{ECA922EE-70EB-44CD-BCF7-6E5E128D70CD}"/>
    <hyperlink ref="M28:N28" r:id="rId5" display="or, https://www.imf.org/external/np/sta/gfsm/" xr:uid="{284D235A-5255-4F28-9EE1-D745AE57E870}"/>
  </hyperlinks>
  <pageMargins left="0.7" right="0.7" top="0.75" bottom="0.75" header="0.3" footer="0.3"/>
  <pageSetup paperSize="9" orientation="portrait" r:id="rId6"/>
  <colBreaks count="1" manualBreakCount="1">
    <brk id="12" max="1048575" man="1"/>
  </colBreaks>
  <drawing r:id="rId7"/>
  <tableParts count="1">
    <tablePart r:id="rId8"/>
  </tableParts>
  <extLst>
    <ext xmlns:x14="http://schemas.microsoft.com/office/spreadsheetml/2009/9/main" uri="{CCE6A557-97BC-4b89-ADB6-D9C93CAAB3DF}">
      <x14:dataValidations xmlns:xm="http://schemas.microsoft.com/office/excel/2006/main" count="4">
        <x14:dataValidation type="list" allowBlank="1" showInputMessage="1" showErrorMessage="1" promptTitle="Please select sector" prompt="Please select the relevant sector from the list" xr:uid="{6D0425A3-0C8C-45E2-869B-2175D77CA88E}">
          <x14:formula1>
            <xm:f>Lists!$AA$3:$AA$9</xm:f>
          </x14:formula1>
          <xm:sqref>G22:G25 G27:G40</xm:sqref>
        </x14:dataValidation>
        <x14:dataValidation type="list" allowBlank="1" showInputMessage="1" showErrorMessage="1" promptTitle="Receiving government agency" prompt="Input the name of the government recipient here._x000a__x000a_Please refrain from using acronyms, and input complete name" xr:uid="{FFBD95BE-A7F0-4E90-BFD6-DA32C0F796D7}">
          <x14:formula1>
            <xm:f>'Part 3 - Reporting entities'!$B$15:$B$19</xm:f>
          </x14:formula1>
          <xm:sqref>I39:I40</xm:sqref>
        </x14:dataValidation>
        <x14:dataValidation type="list" allowBlank="1" showInputMessage="1" showErrorMessage="1" xr:uid="{00000000-0002-0000-0300-000000000000}">
          <x14:formula1>
            <xm:f>Lists!$S$2:$S$29</xm:f>
          </x14:formula1>
          <xm:sqref>B22:E40</xm:sqref>
        </x14:dataValidation>
        <x14:dataValidation type="list" allowBlank="1" showInputMessage="1" showErrorMessage="1" xr:uid="{84FF5E48-7B81-4123-B271-67A5E717896F}">
          <x14:formula1>
            <xm:f>Lists!$I$11:$I$168</xm:f>
          </x14:formula1>
          <xm:sqref>K22:K40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dimension ref="B2:N72"/>
  <sheetViews>
    <sheetView showGridLines="0" topLeftCell="A8" zoomScale="80" zoomScaleNormal="80" workbookViewId="0">
      <selection activeCell="I27" sqref="I27"/>
    </sheetView>
  </sheetViews>
  <sheetFormatPr defaultColWidth="9.21875" defaultRowHeight="15" x14ac:dyDescent="0.35"/>
  <cols>
    <col min="1" max="1" width="3.77734375" style="12" customWidth="1"/>
    <col min="2" max="2" width="0.21875" style="12" customWidth="1"/>
    <col min="3" max="3" width="18.77734375" style="12" customWidth="1"/>
    <col min="4" max="4" width="26" style="12" bestFit="1" customWidth="1"/>
    <col min="5" max="5" width="30.5546875" style="12" bestFit="1" customWidth="1"/>
    <col min="6" max="6" width="15" style="12" customWidth="1"/>
    <col min="7" max="7" width="19.44140625" style="12" customWidth="1"/>
    <col min="8" max="8" width="16.5546875" style="12" customWidth="1"/>
    <col min="9" max="9" width="27.21875" style="12" bestFit="1" customWidth="1"/>
    <col min="10" max="10" width="23.88671875" style="12" bestFit="1" customWidth="1"/>
    <col min="11" max="11" width="37.21875" style="12" bestFit="1" customWidth="1"/>
    <col min="12" max="12" width="38.5546875" style="12" bestFit="1" customWidth="1"/>
    <col min="13" max="13" width="26" style="12" bestFit="1" customWidth="1"/>
    <col min="14" max="14" width="16.77734375" style="12" bestFit="1" customWidth="1"/>
    <col min="15" max="15" width="4" style="12" customWidth="1"/>
    <col min="16" max="16" width="9.21875" style="12"/>
    <col min="17" max="33" width="15.77734375" style="12" customWidth="1"/>
    <col min="34" max="16384" width="9.21875" style="12"/>
  </cols>
  <sheetData>
    <row r="2" spans="2:14" s="38" customFormat="1" x14ac:dyDescent="0.35">
      <c r="C2" s="263" t="s">
        <v>1919</v>
      </c>
      <c r="D2" s="263"/>
      <c r="E2" s="263"/>
      <c r="F2" s="263"/>
      <c r="G2" s="263"/>
      <c r="H2" s="263"/>
      <c r="I2" s="263"/>
      <c r="J2" s="263"/>
      <c r="K2" s="263"/>
      <c r="L2" s="263"/>
      <c r="M2" s="263"/>
      <c r="N2" s="263"/>
    </row>
    <row r="3" spans="2:14" ht="21" customHeight="1" x14ac:dyDescent="0.35">
      <c r="C3" s="305" t="s">
        <v>1639</v>
      </c>
      <c r="D3" s="305"/>
      <c r="E3" s="305"/>
      <c r="F3" s="305"/>
      <c r="G3" s="305"/>
      <c r="H3" s="305"/>
      <c r="I3" s="305"/>
      <c r="J3" s="305"/>
      <c r="K3" s="305"/>
      <c r="L3" s="305"/>
      <c r="M3" s="305"/>
      <c r="N3" s="305"/>
    </row>
    <row r="4" spans="2:14" s="38" customFormat="1" ht="15.6" customHeight="1" x14ac:dyDescent="0.35">
      <c r="C4" s="301" t="s">
        <v>1920</v>
      </c>
      <c r="D4" s="301"/>
      <c r="E4" s="301"/>
      <c r="F4" s="301"/>
      <c r="G4" s="301"/>
      <c r="H4" s="301"/>
      <c r="I4" s="301"/>
      <c r="J4" s="301"/>
      <c r="K4" s="301"/>
      <c r="L4" s="301"/>
      <c r="M4" s="301"/>
      <c r="N4" s="301"/>
    </row>
    <row r="5" spans="2:14" s="38" customFormat="1" ht="15.6" customHeight="1" x14ac:dyDescent="0.35">
      <c r="C5" s="301" t="s">
        <v>1921</v>
      </c>
      <c r="D5" s="301"/>
      <c r="E5" s="301"/>
      <c r="F5" s="301"/>
      <c r="G5" s="301"/>
      <c r="H5" s="301"/>
      <c r="I5" s="301"/>
      <c r="J5" s="301"/>
      <c r="K5" s="301"/>
      <c r="L5" s="301"/>
      <c r="M5" s="301"/>
      <c r="N5" s="301"/>
    </row>
    <row r="6" spans="2:14" s="38" customFormat="1" ht="15.6" customHeight="1" x14ac:dyDescent="0.35">
      <c r="C6" s="301" t="s">
        <v>1922</v>
      </c>
      <c r="D6" s="301"/>
      <c r="E6" s="301"/>
      <c r="F6" s="301"/>
      <c r="G6" s="301"/>
      <c r="H6" s="301"/>
      <c r="I6" s="301"/>
      <c r="J6" s="301"/>
      <c r="K6" s="301"/>
      <c r="L6" s="301"/>
      <c r="M6" s="301"/>
      <c r="N6" s="301"/>
    </row>
    <row r="7" spans="2:14" s="38" customFormat="1" ht="15.6" customHeight="1" x14ac:dyDescent="0.35">
      <c r="C7" s="301" t="s">
        <v>1923</v>
      </c>
      <c r="D7" s="301"/>
      <c r="E7" s="301"/>
      <c r="F7" s="301"/>
      <c r="G7" s="301"/>
      <c r="H7" s="301"/>
      <c r="I7" s="301"/>
      <c r="J7" s="301"/>
      <c r="K7" s="301"/>
      <c r="L7" s="301"/>
      <c r="M7" s="301"/>
      <c r="N7" s="301"/>
    </row>
    <row r="8" spans="2:14" s="38" customFormat="1" ht="15.6" customHeight="1" x14ac:dyDescent="0.35">
      <c r="C8" s="301" t="s">
        <v>1924</v>
      </c>
      <c r="D8" s="301"/>
      <c r="E8" s="301"/>
      <c r="F8" s="301"/>
      <c r="G8" s="301"/>
      <c r="H8" s="301"/>
      <c r="I8" s="301"/>
      <c r="J8" s="301"/>
      <c r="K8" s="301"/>
      <c r="L8" s="301"/>
      <c r="M8" s="301"/>
      <c r="N8" s="301"/>
    </row>
    <row r="9" spans="2:14" s="38" customFormat="1" x14ac:dyDescent="0.35">
      <c r="C9" s="278" t="s">
        <v>1918</v>
      </c>
      <c r="D9" s="278"/>
      <c r="E9" s="278"/>
      <c r="F9" s="278"/>
      <c r="G9" s="278"/>
      <c r="H9" s="278"/>
      <c r="I9" s="278"/>
      <c r="J9" s="278"/>
      <c r="K9" s="278"/>
      <c r="L9" s="278"/>
      <c r="M9" s="278"/>
      <c r="N9" s="278"/>
    </row>
    <row r="10" spans="2:14" x14ac:dyDescent="0.35">
      <c r="C10" s="303"/>
      <c r="D10" s="303"/>
      <c r="E10" s="303"/>
      <c r="F10" s="303"/>
      <c r="G10" s="303"/>
      <c r="H10" s="303"/>
      <c r="I10" s="303"/>
      <c r="J10" s="303"/>
      <c r="K10" s="303"/>
      <c r="L10" s="303"/>
      <c r="M10" s="303"/>
      <c r="N10" s="303"/>
    </row>
    <row r="11" spans="2:14" ht="24" x14ac:dyDescent="0.35">
      <c r="C11" s="280" t="s">
        <v>1665</v>
      </c>
      <c r="D11" s="280"/>
      <c r="E11" s="280"/>
      <c r="F11" s="280"/>
      <c r="G11" s="280"/>
      <c r="H11" s="280"/>
      <c r="I11" s="280"/>
      <c r="J11" s="280"/>
      <c r="K11" s="280"/>
      <c r="L11" s="280"/>
      <c r="M11" s="280"/>
      <c r="N11" s="280"/>
    </row>
    <row r="12" spans="2:14" s="38" customFormat="1" ht="14.25" customHeight="1" x14ac:dyDescent="0.35"/>
    <row r="13" spans="2:14" s="38" customFormat="1" ht="15.75" customHeight="1" x14ac:dyDescent="0.35">
      <c r="B13" s="288" t="s">
        <v>1933</v>
      </c>
      <c r="C13" s="288"/>
      <c r="D13" s="288"/>
      <c r="E13" s="288"/>
      <c r="F13" s="288"/>
      <c r="G13" s="288"/>
      <c r="H13" s="288"/>
      <c r="I13" s="288"/>
      <c r="J13" s="288"/>
      <c r="K13" s="288"/>
      <c r="L13" s="288"/>
      <c r="M13" s="288"/>
      <c r="N13" s="288"/>
    </row>
    <row r="14" spans="2:14" s="38" customFormat="1" x14ac:dyDescent="0.35">
      <c r="B14" s="38" t="s">
        <v>1491</v>
      </c>
      <c r="C14" s="38" t="s">
        <v>1578</v>
      </c>
      <c r="D14" s="38" t="s">
        <v>1497</v>
      </c>
      <c r="E14" s="38" t="s">
        <v>1434</v>
      </c>
      <c r="F14" s="38" t="s">
        <v>1498</v>
      </c>
      <c r="G14" s="38" t="s">
        <v>1499</v>
      </c>
      <c r="H14" s="38" t="s">
        <v>1496</v>
      </c>
      <c r="I14" s="38" t="s">
        <v>1579</v>
      </c>
      <c r="J14" s="38" t="s">
        <v>1435</v>
      </c>
      <c r="K14" s="38" t="s">
        <v>1763</v>
      </c>
      <c r="L14" s="38" t="s">
        <v>1761</v>
      </c>
      <c r="M14" s="38" t="s">
        <v>1762</v>
      </c>
      <c r="N14" s="38" t="s">
        <v>1501</v>
      </c>
    </row>
    <row r="15" spans="2:14" s="38" customFormat="1" x14ac:dyDescent="0.35">
      <c r="B15" s="38">
        <f>VLOOKUP(C15,Companies[],3,FALSE)</f>
        <v>0</v>
      </c>
      <c r="C15" s="32" t="s">
        <v>1997</v>
      </c>
      <c r="D15" s="38" t="s">
        <v>1995</v>
      </c>
      <c r="F15" s="38" t="s">
        <v>999</v>
      </c>
      <c r="G15" s="38" t="s">
        <v>999</v>
      </c>
      <c r="I15" s="38" t="s">
        <v>1178</v>
      </c>
      <c r="J15" s="177">
        <v>1679901000</v>
      </c>
    </row>
    <row r="16" spans="2:14" s="38" customFormat="1" x14ac:dyDescent="0.35">
      <c r="B16" s="38">
        <f>VLOOKUP(C16,Companies[],3,FALSE)</f>
        <v>0</v>
      </c>
      <c r="C16" s="32" t="s">
        <v>1998</v>
      </c>
      <c r="D16" s="38" t="s">
        <v>1995</v>
      </c>
      <c r="F16" s="38" t="s">
        <v>999</v>
      </c>
      <c r="G16" s="38" t="s">
        <v>999</v>
      </c>
      <c r="I16" s="38" t="s">
        <v>1178</v>
      </c>
      <c r="J16" s="177">
        <v>2447707000</v>
      </c>
    </row>
    <row r="17" spans="2:10" s="38" customFormat="1" x14ac:dyDescent="0.35">
      <c r="B17" s="38">
        <f>VLOOKUP(C17,Companies[],3,FALSE)</f>
        <v>0</v>
      </c>
      <c r="C17" s="32" t="s">
        <v>1999</v>
      </c>
      <c r="D17" s="38" t="s">
        <v>1995</v>
      </c>
      <c r="F17" s="38" t="s">
        <v>999</v>
      </c>
      <c r="G17" s="38" t="s">
        <v>999</v>
      </c>
      <c r="I17" s="38" t="s">
        <v>1178</v>
      </c>
      <c r="J17" s="177">
        <v>44394000</v>
      </c>
    </row>
    <row r="18" spans="2:10" s="38" customFormat="1" x14ac:dyDescent="0.35">
      <c r="B18" s="38">
        <f>VLOOKUP(C18,Companies[],3,FALSE)</f>
        <v>0</v>
      </c>
      <c r="C18" s="32" t="s">
        <v>2000</v>
      </c>
      <c r="D18" s="38" t="s">
        <v>1995</v>
      </c>
      <c r="F18" s="38" t="s">
        <v>999</v>
      </c>
      <c r="G18" s="38" t="s">
        <v>999</v>
      </c>
      <c r="I18" s="38" t="s">
        <v>1178</v>
      </c>
      <c r="J18" s="177">
        <v>2194000</v>
      </c>
    </row>
    <row r="19" spans="2:10" s="38" customFormat="1" x14ac:dyDescent="0.35">
      <c r="B19" s="38">
        <f>VLOOKUP(C19,Companies[],3,FALSE)</f>
        <v>0</v>
      </c>
      <c r="C19" s="32" t="s">
        <v>2001</v>
      </c>
      <c r="D19" s="38" t="s">
        <v>1995</v>
      </c>
      <c r="F19" s="38" t="s">
        <v>999</v>
      </c>
      <c r="G19" s="38" t="s">
        <v>999</v>
      </c>
      <c r="I19" s="38" t="s">
        <v>1178</v>
      </c>
      <c r="J19" s="177">
        <v>0</v>
      </c>
    </row>
    <row r="20" spans="2:10" s="38" customFormat="1" x14ac:dyDescent="0.35">
      <c r="B20" s="38">
        <f>VLOOKUP(C20,Companies[],3,FALSE)</f>
        <v>0</v>
      </c>
      <c r="C20" s="32" t="s">
        <v>2002</v>
      </c>
      <c r="D20" s="38" t="s">
        <v>1995</v>
      </c>
      <c r="F20" s="38" t="s">
        <v>999</v>
      </c>
      <c r="G20" s="38" t="s">
        <v>999</v>
      </c>
      <c r="I20" s="38" t="s">
        <v>1178</v>
      </c>
      <c r="J20" s="177">
        <v>228000</v>
      </c>
    </row>
    <row r="21" spans="2:10" s="38" customFormat="1" x14ac:dyDescent="0.35">
      <c r="B21" s="38">
        <f>VLOOKUP(C21,Companies[],3,FALSE)</f>
        <v>0</v>
      </c>
      <c r="C21" s="32" t="s">
        <v>2003</v>
      </c>
      <c r="D21" s="38" t="s">
        <v>1995</v>
      </c>
      <c r="F21" s="38" t="s">
        <v>999</v>
      </c>
      <c r="G21" s="38" t="s">
        <v>999</v>
      </c>
      <c r="I21" s="38" t="s">
        <v>1178</v>
      </c>
      <c r="J21" s="177">
        <v>0</v>
      </c>
    </row>
    <row r="22" spans="2:10" s="38" customFormat="1" x14ac:dyDescent="0.35">
      <c r="B22" s="38">
        <f>VLOOKUP(C22,Companies[],3,FALSE)</f>
        <v>0</v>
      </c>
      <c r="C22" s="32" t="s">
        <v>2004</v>
      </c>
      <c r="D22" s="38" t="s">
        <v>1995</v>
      </c>
      <c r="F22" s="38" t="s">
        <v>999</v>
      </c>
      <c r="G22" s="38" t="s">
        <v>999</v>
      </c>
      <c r="I22" s="38" t="s">
        <v>1178</v>
      </c>
      <c r="J22" s="177">
        <v>0</v>
      </c>
    </row>
    <row r="23" spans="2:10" s="38" customFormat="1" x14ac:dyDescent="0.35">
      <c r="B23" s="38">
        <f>VLOOKUP(C23,Companies[],3,FALSE)</f>
        <v>0</v>
      </c>
      <c r="C23" s="32" t="s">
        <v>2005</v>
      </c>
      <c r="D23" s="38" t="s">
        <v>1995</v>
      </c>
      <c r="F23" s="38" t="s">
        <v>999</v>
      </c>
      <c r="G23" s="38" t="s">
        <v>999</v>
      </c>
      <c r="I23" s="38" t="s">
        <v>1178</v>
      </c>
      <c r="J23" s="177">
        <v>415731611</v>
      </c>
    </row>
    <row r="24" spans="2:10" s="38" customFormat="1" x14ac:dyDescent="0.35">
      <c r="B24" s="38">
        <f>VLOOKUP(C24,Companies[],3,FALSE)</f>
        <v>0</v>
      </c>
      <c r="C24" s="32" t="s">
        <v>2006</v>
      </c>
      <c r="D24" s="38" t="s">
        <v>1995</v>
      </c>
      <c r="F24" s="38" t="s">
        <v>999</v>
      </c>
      <c r="G24" s="38" t="s">
        <v>999</v>
      </c>
      <c r="I24" s="38" t="s">
        <v>1178</v>
      </c>
      <c r="J24" s="177"/>
    </row>
    <row r="25" spans="2:10" s="38" customFormat="1" x14ac:dyDescent="0.35">
      <c r="B25" s="38">
        <f>VLOOKUP(C25,Companies[],3,FALSE)</f>
        <v>0</v>
      </c>
      <c r="C25" s="32" t="s">
        <v>2007</v>
      </c>
      <c r="D25" s="38" t="s">
        <v>1995</v>
      </c>
      <c r="F25" s="38" t="s">
        <v>999</v>
      </c>
      <c r="G25" s="38" t="s">
        <v>999</v>
      </c>
      <c r="I25" s="38" t="s">
        <v>1178</v>
      </c>
      <c r="J25" s="177"/>
    </row>
    <row r="26" spans="2:10" s="38" customFormat="1" x14ac:dyDescent="0.35">
      <c r="B26" s="38">
        <f>VLOOKUP(C26,Companies[],3,FALSE)</f>
        <v>0</v>
      </c>
      <c r="C26" s="32" t="s">
        <v>2008</v>
      </c>
      <c r="D26" s="38" t="s">
        <v>1995</v>
      </c>
      <c r="F26" s="38" t="s">
        <v>999</v>
      </c>
      <c r="G26" s="38" t="s">
        <v>999</v>
      </c>
      <c r="I26" s="38" t="s">
        <v>1178</v>
      </c>
      <c r="J26" s="177"/>
    </row>
    <row r="27" spans="2:10" s="38" customFormat="1" x14ac:dyDescent="0.35">
      <c r="B27" s="38">
        <f>VLOOKUP(C27,Companies[],3,FALSE)</f>
        <v>0</v>
      </c>
      <c r="C27" s="32" t="s">
        <v>2009</v>
      </c>
      <c r="D27" s="38" t="s">
        <v>1995</v>
      </c>
      <c r="F27" s="38" t="s">
        <v>999</v>
      </c>
      <c r="G27" s="38" t="s">
        <v>999</v>
      </c>
      <c r="I27" s="38" t="s">
        <v>1178</v>
      </c>
      <c r="J27" s="177"/>
    </row>
    <row r="28" spans="2:10" s="38" customFormat="1" x14ac:dyDescent="0.35">
      <c r="B28" s="38">
        <f>VLOOKUP(C28,Companies[],3,FALSE)</f>
        <v>0</v>
      </c>
      <c r="C28" s="32" t="s">
        <v>2010</v>
      </c>
      <c r="D28" s="38" t="s">
        <v>1995</v>
      </c>
      <c r="F28" s="38" t="s">
        <v>999</v>
      </c>
      <c r="G28" s="38" t="s">
        <v>999</v>
      </c>
      <c r="I28" s="38" t="s">
        <v>1178</v>
      </c>
      <c r="J28" s="177"/>
    </row>
    <row r="29" spans="2:10" s="38" customFormat="1" x14ac:dyDescent="0.35">
      <c r="B29" s="38">
        <f>VLOOKUP(C29,Companies[],3,FALSE)</f>
        <v>0</v>
      </c>
      <c r="C29" s="32" t="s">
        <v>2011</v>
      </c>
      <c r="D29" s="38" t="s">
        <v>1995</v>
      </c>
      <c r="F29" s="38" t="s">
        <v>999</v>
      </c>
      <c r="G29" s="38" t="s">
        <v>999</v>
      </c>
      <c r="I29" s="38" t="s">
        <v>1178</v>
      </c>
      <c r="J29" s="177"/>
    </row>
    <row r="30" spans="2:10" s="38" customFormat="1" x14ac:dyDescent="0.35">
      <c r="B30" s="38">
        <f>VLOOKUP(C30,Companies[],3,FALSE)</f>
        <v>0</v>
      </c>
      <c r="C30" s="32" t="s">
        <v>2014</v>
      </c>
      <c r="D30" s="38" t="s">
        <v>1995</v>
      </c>
      <c r="F30" s="38" t="s">
        <v>999</v>
      </c>
      <c r="G30" s="38" t="s">
        <v>999</v>
      </c>
      <c r="I30" s="38" t="s">
        <v>1178</v>
      </c>
      <c r="J30" s="177">
        <v>122927000</v>
      </c>
    </row>
    <row r="31" spans="2:10" s="38" customFormat="1" x14ac:dyDescent="0.35">
      <c r="B31" s="38">
        <f>VLOOKUP(C31,Companies[],3,FALSE)</f>
        <v>0</v>
      </c>
      <c r="C31" s="32" t="s">
        <v>2015</v>
      </c>
      <c r="D31" s="38" t="s">
        <v>1995</v>
      </c>
      <c r="F31" s="38" t="s">
        <v>999</v>
      </c>
      <c r="G31" s="38" t="s">
        <v>999</v>
      </c>
      <c r="I31" s="38" t="s">
        <v>1178</v>
      </c>
      <c r="J31" s="177">
        <v>0</v>
      </c>
    </row>
    <row r="32" spans="2:10" s="38" customFormat="1" x14ac:dyDescent="0.35">
      <c r="B32" s="38">
        <f>VLOOKUP(C32,Companies[],3,FALSE)</f>
        <v>0</v>
      </c>
      <c r="C32" s="32" t="s">
        <v>2016</v>
      </c>
      <c r="D32" s="38" t="s">
        <v>1995</v>
      </c>
      <c r="F32" s="38" t="s">
        <v>999</v>
      </c>
      <c r="G32" s="38" t="s">
        <v>999</v>
      </c>
      <c r="I32" s="38" t="s">
        <v>1178</v>
      </c>
      <c r="J32" s="177">
        <v>475000</v>
      </c>
    </row>
    <row r="33" spans="2:10" s="38" customFormat="1" x14ac:dyDescent="0.35">
      <c r="B33" s="38">
        <f>VLOOKUP(C33,Companies[],3,FALSE)</f>
        <v>0</v>
      </c>
      <c r="C33" s="32" t="s">
        <v>2017</v>
      </c>
      <c r="D33" s="38" t="s">
        <v>1995</v>
      </c>
      <c r="F33" s="38" t="s">
        <v>999</v>
      </c>
      <c r="G33" s="38" t="s">
        <v>999</v>
      </c>
      <c r="I33" s="38" t="s">
        <v>1178</v>
      </c>
      <c r="J33" s="177">
        <v>0</v>
      </c>
    </row>
    <row r="34" spans="2:10" s="38" customFormat="1" x14ac:dyDescent="0.35">
      <c r="B34" s="38">
        <f>VLOOKUP(C34,Companies[],3,FALSE)</f>
        <v>0</v>
      </c>
      <c r="C34" s="32" t="s">
        <v>2018</v>
      </c>
      <c r="D34" s="38" t="s">
        <v>1995</v>
      </c>
      <c r="F34" s="38" t="s">
        <v>999</v>
      </c>
      <c r="G34" s="38" t="s">
        <v>999</v>
      </c>
      <c r="I34" s="38" t="s">
        <v>1178</v>
      </c>
      <c r="J34" s="177">
        <v>0</v>
      </c>
    </row>
    <row r="35" spans="2:10" s="38" customFormat="1" x14ac:dyDescent="0.35">
      <c r="B35" s="38">
        <f>VLOOKUP(C35,Companies[],3,FALSE)</f>
        <v>0</v>
      </c>
      <c r="C35" s="32" t="s">
        <v>2019</v>
      </c>
      <c r="D35" s="38" t="s">
        <v>1995</v>
      </c>
      <c r="F35" s="38" t="s">
        <v>999</v>
      </c>
      <c r="G35" s="38" t="s">
        <v>999</v>
      </c>
      <c r="I35" s="38" t="s">
        <v>1178</v>
      </c>
      <c r="J35" s="177">
        <v>0</v>
      </c>
    </row>
    <row r="36" spans="2:10" s="38" customFormat="1" x14ac:dyDescent="0.35">
      <c r="B36" s="38">
        <f>VLOOKUP(C36,Companies[],3,FALSE)</f>
        <v>0</v>
      </c>
      <c r="C36" s="32" t="s">
        <v>2020</v>
      </c>
      <c r="D36" s="38" t="s">
        <v>1995</v>
      </c>
      <c r="F36" s="38" t="s">
        <v>999</v>
      </c>
      <c r="G36" s="38" t="s">
        <v>999</v>
      </c>
      <c r="I36" s="38" t="s">
        <v>1178</v>
      </c>
      <c r="J36" s="177">
        <v>0</v>
      </c>
    </row>
    <row r="37" spans="2:10" s="38" customFormat="1" x14ac:dyDescent="0.35">
      <c r="B37" s="38">
        <f>VLOOKUP(C37,Companies[],3,FALSE)</f>
        <v>0</v>
      </c>
      <c r="C37" s="32" t="s">
        <v>2021</v>
      </c>
      <c r="D37" s="38" t="s">
        <v>1995</v>
      </c>
      <c r="F37" s="38" t="s">
        <v>999</v>
      </c>
      <c r="G37" s="38" t="s">
        <v>999</v>
      </c>
      <c r="I37" s="38" t="s">
        <v>1178</v>
      </c>
      <c r="J37" s="177">
        <v>0</v>
      </c>
    </row>
    <row r="38" spans="2:10" s="38" customFormat="1" x14ac:dyDescent="0.35">
      <c r="B38" s="38">
        <f>VLOOKUP(C38,Companies[],3,FALSE)</f>
        <v>0</v>
      </c>
      <c r="C38" s="32" t="s">
        <v>2022</v>
      </c>
      <c r="D38" s="38" t="s">
        <v>1995</v>
      </c>
      <c r="F38" s="38" t="s">
        <v>999</v>
      </c>
      <c r="G38" s="38" t="s">
        <v>999</v>
      </c>
      <c r="I38" s="38" t="s">
        <v>1178</v>
      </c>
      <c r="J38" s="177">
        <v>0</v>
      </c>
    </row>
    <row r="39" spans="2:10" s="38" customFormat="1" x14ac:dyDescent="0.35">
      <c r="B39" s="38">
        <f>VLOOKUP(C39,Companies[],3,FALSE)</f>
        <v>0</v>
      </c>
      <c r="C39" s="32" t="s">
        <v>2023</v>
      </c>
      <c r="D39" s="38" t="s">
        <v>1995</v>
      </c>
      <c r="F39" s="38" t="s">
        <v>999</v>
      </c>
      <c r="G39" s="38" t="s">
        <v>999</v>
      </c>
      <c r="I39" s="38" t="s">
        <v>1178</v>
      </c>
      <c r="J39" s="177">
        <v>0</v>
      </c>
    </row>
    <row r="40" spans="2:10" s="38" customFormat="1" x14ac:dyDescent="0.35">
      <c r="B40" s="38">
        <f>VLOOKUP(C40,Companies[],3,FALSE)</f>
        <v>0</v>
      </c>
      <c r="C40" s="32" t="s">
        <v>2024</v>
      </c>
      <c r="D40" s="38" t="s">
        <v>1995</v>
      </c>
      <c r="F40" s="38" t="s">
        <v>999</v>
      </c>
      <c r="G40" s="38" t="s">
        <v>999</v>
      </c>
      <c r="I40" s="38" t="s">
        <v>1178</v>
      </c>
      <c r="J40" s="177">
        <v>0</v>
      </c>
    </row>
    <row r="41" spans="2:10" s="38" customFormat="1" x14ac:dyDescent="0.35">
      <c r="B41" s="38">
        <f>VLOOKUP(C41,Companies[],3,FALSE)</f>
        <v>0</v>
      </c>
      <c r="C41" s="32" t="s">
        <v>2025</v>
      </c>
      <c r="D41" s="38" t="s">
        <v>1995</v>
      </c>
      <c r="F41" s="38" t="s">
        <v>999</v>
      </c>
      <c r="G41" s="38" t="s">
        <v>999</v>
      </c>
      <c r="I41" s="38" t="s">
        <v>1178</v>
      </c>
      <c r="J41" s="177">
        <v>0</v>
      </c>
    </row>
    <row r="42" spans="2:10" s="38" customFormat="1" x14ac:dyDescent="0.35">
      <c r="B42" s="38">
        <f>VLOOKUP(C42,Companies[],3,FALSE)</f>
        <v>0</v>
      </c>
      <c r="C42" s="32" t="s">
        <v>2026</v>
      </c>
      <c r="D42" s="38" t="s">
        <v>1995</v>
      </c>
      <c r="F42" s="38" t="s">
        <v>999</v>
      </c>
      <c r="G42" s="38" t="s">
        <v>999</v>
      </c>
      <c r="I42" s="38" t="s">
        <v>1178</v>
      </c>
      <c r="J42" s="177">
        <v>6364361000</v>
      </c>
    </row>
    <row r="43" spans="2:10" s="38" customFormat="1" x14ac:dyDescent="0.35">
      <c r="B43" s="38">
        <f>VLOOKUP(C43,Companies[],3,FALSE)</f>
        <v>0</v>
      </c>
      <c r="C43" s="32" t="s">
        <v>2027</v>
      </c>
      <c r="D43" s="38" t="s">
        <v>1995</v>
      </c>
      <c r="F43" s="38" t="s">
        <v>999</v>
      </c>
      <c r="G43" s="38" t="s">
        <v>999</v>
      </c>
      <c r="I43" s="38" t="s">
        <v>1178</v>
      </c>
      <c r="J43" s="177"/>
    </row>
    <row r="44" spans="2:10" s="38" customFormat="1" x14ac:dyDescent="0.35">
      <c r="B44" s="178" t="e">
        <f>VLOOKUP(C44,Companies[],3,FALSE)</f>
        <v>#N/A</v>
      </c>
      <c r="C44" s="178" t="s">
        <v>1574</v>
      </c>
      <c r="H44" s="178"/>
      <c r="J44" s="177"/>
    </row>
    <row r="45" spans="2:10" s="38" customFormat="1" ht="15.6" thickBot="1" x14ac:dyDescent="0.4">
      <c r="G45" s="179"/>
    </row>
    <row r="46" spans="2:10" s="38" customFormat="1" ht="15.6" thickBot="1" x14ac:dyDescent="0.4">
      <c r="G46" s="179"/>
      <c r="H46" s="180" t="s">
        <v>1958</v>
      </c>
      <c r="I46" s="181"/>
      <c r="J46" s="182">
        <f>SUMIF(Table10[Reporting currency],"USD",Table10[Revenue value])+(IFERROR(SUMIF(Table10[Reporting currency],"&lt;&gt;USD",Table10[Revenue value])/'Part 1 - About'!$E$45,0))</f>
        <v>306952579.96674979</v>
      </c>
    </row>
    <row r="47" spans="2:10" s="38" customFormat="1" ht="15.6" thickBot="1" x14ac:dyDescent="0.4">
      <c r="G47" s="179"/>
      <c r="H47" s="234"/>
      <c r="I47" s="234"/>
      <c r="J47" s="235"/>
    </row>
    <row r="48" spans="2:10" s="38" customFormat="1" ht="16.8" thickBot="1" x14ac:dyDescent="0.4">
      <c r="G48" s="179"/>
      <c r="H48" s="232" t="str">
        <f>"Total in "&amp;'Part 1 - About'!$E$44</f>
        <v>Total in SRD</v>
      </c>
      <c r="I48" s="181"/>
      <c r="J48" s="182">
        <f>IF('Part 1 - About'!$E$44="USD",0,SUMIF(Table10[Reporting currency],'Part 1 - About'!$E$44,Table10[Revenue value]))+(IFERROR(SUMIF(Table10[Reporting currency],"USD",Table10[Revenue value])*'Part 1 - About'!$E$45,0))</f>
        <v>11077918611</v>
      </c>
    </row>
    <row r="49" spans="3:14" s="38" customFormat="1" x14ac:dyDescent="0.35"/>
    <row r="50" spans="3:14" ht="23.25" customHeight="1" x14ac:dyDescent="0.35">
      <c r="C50" s="304" t="s">
        <v>1566</v>
      </c>
      <c r="D50" s="304"/>
      <c r="E50" s="304"/>
      <c r="F50" s="304"/>
      <c r="G50" s="304"/>
      <c r="H50" s="304"/>
      <c r="I50" s="304"/>
      <c r="J50" s="304"/>
      <c r="K50" s="304"/>
      <c r="L50" s="304"/>
      <c r="M50" s="304"/>
      <c r="N50" s="304"/>
    </row>
    <row r="51" spans="3:14" s="38" customFormat="1" x14ac:dyDescent="0.35">
      <c r="C51" s="302" t="s">
        <v>1567</v>
      </c>
      <c r="D51" s="302"/>
      <c r="E51" s="302"/>
      <c r="F51" s="302"/>
      <c r="G51" s="302"/>
      <c r="H51" s="302"/>
      <c r="I51" s="302"/>
      <c r="J51" s="302"/>
      <c r="K51" s="302"/>
      <c r="L51" s="302"/>
      <c r="M51" s="302"/>
      <c r="N51" s="302"/>
    </row>
    <row r="52" spans="3:14" s="38" customFormat="1" x14ac:dyDescent="0.35">
      <c r="C52" s="302"/>
      <c r="D52" s="302"/>
      <c r="E52" s="302"/>
      <c r="F52" s="302"/>
      <c r="G52" s="302"/>
      <c r="H52" s="302"/>
      <c r="I52" s="302"/>
      <c r="J52" s="302"/>
      <c r="K52" s="302"/>
      <c r="L52" s="302"/>
      <c r="M52" s="302"/>
      <c r="N52" s="302"/>
    </row>
    <row r="53" spans="3:14" s="38" customFormat="1" x14ac:dyDescent="0.35">
      <c r="C53" s="302" t="s">
        <v>1553</v>
      </c>
      <c r="D53" s="302"/>
      <c r="E53" s="302"/>
      <c r="F53" s="302"/>
      <c r="G53" s="302"/>
      <c r="H53" s="302"/>
      <c r="I53" s="302"/>
      <c r="J53" s="302"/>
      <c r="K53" s="302"/>
      <c r="L53" s="302"/>
      <c r="M53" s="302"/>
      <c r="N53" s="302"/>
    </row>
    <row r="54" spans="3:14" s="38" customFormat="1" x14ac:dyDescent="0.35">
      <c r="C54" s="302" t="s">
        <v>1554</v>
      </c>
      <c r="D54" s="302"/>
      <c r="E54" s="302"/>
      <c r="F54" s="302"/>
      <c r="G54" s="302"/>
      <c r="H54" s="302"/>
      <c r="I54" s="302"/>
      <c r="J54" s="302"/>
      <c r="K54" s="302"/>
      <c r="L54" s="302"/>
      <c r="M54" s="302"/>
      <c r="N54" s="302"/>
    </row>
    <row r="55" spans="3:14" s="38" customFormat="1" x14ac:dyDescent="0.35">
      <c r="C55" s="302" t="s">
        <v>1555</v>
      </c>
      <c r="D55" s="302"/>
      <c r="E55" s="302"/>
      <c r="F55" s="302"/>
      <c r="G55" s="302"/>
      <c r="H55" s="302"/>
      <c r="I55" s="302"/>
      <c r="J55" s="302"/>
      <c r="K55" s="302"/>
      <c r="L55" s="302"/>
      <c r="M55" s="302"/>
      <c r="N55" s="302"/>
    </row>
    <row r="56" spans="3:14" s="38" customFormat="1" x14ac:dyDescent="0.35">
      <c r="C56" s="302" t="s">
        <v>1556</v>
      </c>
      <c r="D56" s="302"/>
      <c r="E56" s="302"/>
      <c r="F56" s="302"/>
      <c r="G56" s="302"/>
      <c r="H56" s="302"/>
      <c r="I56" s="302"/>
      <c r="J56" s="302"/>
      <c r="K56" s="302"/>
      <c r="L56" s="302"/>
      <c r="M56" s="302"/>
      <c r="N56" s="302"/>
    </row>
    <row r="57" spans="3:14" s="38" customFormat="1" x14ac:dyDescent="0.35">
      <c r="C57" s="302" t="s">
        <v>1557</v>
      </c>
      <c r="D57" s="302"/>
      <c r="E57" s="302"/>
      <c r="F57" s="302"/>
      <c r="G57" s="302"/>
      <c r="H57" s="302"/>
      <c r="I57" s="302"/>
      <c r="J57" s="302"/>
      <c r="K57" s="302"/>
      <c r="L57" s="302"/>
      <c r="M57" s="302"/>
      <c r="N57" s="302"/>
    </row>
    <row r="58" spans="3:14" s="38" customFormat="1" x14ac:dyDescent="0.35">
      <c r="C58" s="302"/>
      <c r="D58" s="302"/>
      <c r="E58" s="302"/>
      <c r="F58" s="302"/>
      <c r="G58" s="302"/>
      <c r="H58" s="302"/>
      <c r="I58" s="302"/>
      <c r="J58" s="302"/>
      <c r="K58" s="302"/>
      <c r="L58" s="302"/>
      <c r="M58" s="302"/>
      <c r="N58" s="302"/>
    </row>
    <row r="59" spans="3:14" s="38" customFormat="1" ht="16.5" customHeight="1" thickBot="1" x14ac:dyDescent="0.4">
      <c r="C59" s="306"/>
      <c r="D59" s="306"/>
      <c r="E59" s="306"/>
      <c r="F59" s="306"/>
      <c r="G59" s="306"/>
      <c r="H59" s="306"/>
      <c r="I59" s="306"/>
      <c r="J59" s="306"/>
      <c r="K59" s="306"/>
      <c r="L59" s="306"/>
      <c r="M59" s="306"/>
      <c r="N59" s="306"/>
    </row>
    <row r="60" spans="3:14" s="38" customFormat="1" x14ac:dyDescent="0.35">
      <c r="C60" s="300"/>
      <c r="D60" s="300"/>
      <c r="E60" s="300"/>
      <c r="F60" s="300"/>
      <c r="G60" s="300"/>
      <c r="H60" s="300"/>
      <c r="I60" s="300"/>
      <c r="J60" s="300"/>
      <c r="K60" s="300"/>
      <c r="L60" s="300"/>
      <c r="M60" s="300"/>
      <c r="N60" s="300"/>
    </row>
    <row r="61" spans="3:14" s="38" customFormat="1" ht="15.6" thickBot="1" x14ac:dyDescent="0.4">
      <c r="C61" s="274" t="s">
        <v>1852</v>
      </c>
      <c r="D61" s="275"/>
      <c r="E61" s="275"/>
      <c r="F61" s="275"/>
      <c r="G61" s="275"/>
      <c r="H61" s="275"/>
      <c r="I61" s="275"/>
      <c r="J61" s="275"/>
      <c r="K61" s="275"/>
      <c r="L61" s="275"/>
      <c r="M61" s="275"/>
      <c r="N61" s="275"/>
    </row>
    <row r="62" spans="3:14" s="38" customFormat="1" x14ac:dyDescent="0.35">
      <c r="C62" s="276" t="s">
        <v>1871</v>
      </c>
      <c r="D62" s="277"/>
      <c r="E62" s="277"/>
      <c r="F62" s="277"/>
      <c r="G62" s="277"/>
      <c r="H62" s="277"/>
      <c r="I62" s="277"/>
      <c r="J62" s="277"/>
      <c r="K62" s="277"/>
      <c r="L62" s="277"/>
      <c r="M62" s="277"/>
      <c r="N62" s="277"/>
    </row>
    <row r="63" spans="3:14" s="38" customFormat="1" ht="15.6" thickBot="1" x14ac:dyDescent="0.4">
      <c r="C63" s="287"/>
      <c r="D63" s="287"/>
      <c r="E63" s="287"/>
      <c r="F63" s="287"/>
      <c r="G63" s="287"/>
      <c r="H63" s="287"/>
      <c r="I63" s="287"/>
      <c r="J63" s="287"/>
      <c r="K63" s="287"/>
      <c r="L63" s="287"/>
      <c r="M63" s="287"/>
      <c r="N63" s="287"/>
    </row>
    <row r="64" spans="3:14" s="38" customFormat="1" x14ac:dyDescent="0.35">
      <c r="C64" s="262" t="s">
        <v>1851</v>
      </c>
      <c r="D64" s="262"/>
      <c r="E64" s="262"/>
      <c r="F64" s="262"/>
      <c r="G64" s="262"/>
      <c r="H64" s="262"/>
      <c r="I64" s="262"/>
      <c r="J64" s="262"/>
      <c r="K64" s="262"/>
      <c r="L64" s="262"/>
      <c r="M64" s="262"/>
      <c r="N64" s="262"/>
    </row>
    <row r="65" spans="3:14" s="38" customFormat="1" ht="15.75" customHeight="1" x14ac:dyDescent="0.35">
      <c r="C65" s="253" t="s">
        <v>1872</v>
      </c>
      <c r="D65" s="253"/>
      <c r="E65" s="253"/>
      <c r="F65" s="253"/>
      <c r="G65" s="253"/>
      <c r="H65" s="253"/>
      <c r="I65" s="253"/>
      <c r="J65" s="253"/>
      <c r="K65" s="253"/>
      <c r="L65" s="253"/>
      <c r="M65" s="253"/>
      <c r="N65" s="253"/>
    </row>
    <row r="66" spans="3:14" s="38" customFormat="1" x14ac:dyDescent="0.35">
      <c r="C66" s="262" t="s">
        <v>1873</v>
      </c>
      <c r="D66" s="262"/>
      <c r="E66" s="262"/>
      <c r="F66" s="262"/>
      <c r="G66" s="262"/>
      <c r="H66" s="262"/>
      <c r="I66" s="262"/>
      <c r="J66" s="262"/>
      <c r="K66" s="262"/>
      <c r="L66" s="262"/>
      <c r="M66" s="262"/>
      <c r="N66" s="262"/>
    </row>
    <row r="69" spans="3:14" x14ac:dyDescent="0.35">
      <c r="J69" s="236"/>
    </row>
    <row r="70" spans="3:14" x14ac:dyDescent="0.35">
      <c r="J70" s="236"/>
      <c r="K70" s="237"/>
    </row>
    <row r="72" spans="3:14" x14ac:dyDescent="0.35">
      <c r="K72" s="237"/>
    </row>
  </sheetData>
  <protectedRanges>
    <protectedRange algorithmName="SHA-512" hashValue="19r0bVvPR7yZA0UiYij7Tv1CBk3noIABvFePbLhCJ4nk3L6A+Fy+RdPPS3STf+a52x4pG2PQK4FAkXK9epnlIA==" saltValue="gQC4yrLvnbJqxYZ0KSEoZA==" spinCount="100000" sqref="C45:D48 F45:H47 F48:G48 B15:D44 H15:H44" name="Government revenues_1"/>
    <protectedRange algorithmName="SHA-512" hashValue="19r0bVvPR7yZA0UiYij7Tv1CBk3noIABvFePbLhCJ4nk3L6A+Fy+RdPPS3STf+a52x4pG2PQK4FAkXK9epnlIA==" saltValue="gQC4yrLvnbJqxYZ0KSEoZA==" spinCount="100000" sqref="I46:I48 I15:I43" name="Government revenues_2"/>
  </protectedRanges>
  <mergeCells count="28">
    <mergeCell ref="C66:N66"/>
    <mergeCell ref="B13:N13"/>
    <mergeCell ref="C60:N60"/>
    <mergeCell ref="C61:N61"/>
    <mergeCell ref="C62:N62"/>
    <mergeCell ref="C63:N63"/>
    <mergeCell ref="C64:N64"/>
    <mergeCell ref="C65:N65"/>
    <mergeCell ref="C59:N59"/>
    <mergeCell ref="C2:N2"/>
    <mergeCell ref="C3:N3"/>
    <mergeCell ref="C4:N4"/>
    <mergeCell ref="C5:N5"/>
    <mergeCell ref="C6:N6"/>
    <mergeCell ref="C7:N7"/>
    <mergeCell ref="C8:N8"/>
    <mergeCell ref="C9:N9"/>
    <mergeCell ref="C57:N57"/>
    <mergeCell ref="C58:N58"/>
    <mergeCell ref="C10:N10"/>
    <mergeCell ref="C11:N11"/>
    <mergeCell ref="C50:N50"/>
    <mergeCell ref="C51:N51"/>
    <mergeCell ref="C52:N52"/>
    <mergeCell ref="C53:N53"/>
    <mergeCell ref="C54:N54"/>
    <mergeCell ref="C55:N55"/>
    <mergeCell ref="C56:N56"/>
  </mergeCells>
  <dataValidations xWindow="1133" yWindow="562" count="14">
    <dataValidation type="list" allowBlank="1" showInputMessage="1" showErrorMessage="1" sqref="I15:I43" xr:uid="{D122FD09-F6C9-4F3D-A48A-BB98A1F564D3}">
      <formula1>Currency_code_list</formula1>
    </dataValidation>
    <dataValidation type="textLength" allowBlank="1" showInputMessage="1" showErrorMessage="1" errorTitle="Please do not edit these cells" error="Please do not edit these cells" sqref="C50:N51" xr:uid="{5BD11D2E-7C8F-496F-A0AD-C865F4EBDE8D}">
      <formula1>10000</formula1>
      <formula2>50000</formula2>
    </dataValidation>
    <dataValidation type="textLength" allowBlank="1" showInputMessage="1" showErrorMessage="1" sqref="B1:O14 O50:O66 B59:N66 B45:G49 K45:O49 J45:J47 H45:I45 H47:I47 H49:J49 A1:A66" xr:uid="{FA9D5B36-9236-43A9-B346-F91F9A7BA7B2}">
      <formula1>9999999</formula1>
      <formula2>99999999</formula2>
    </dataValidation>
    <dataValidation type="whole" allowBlank="1" showInputMessage="1" showErrorMessage="1" sqref="H46:I46 H48:I48" xr:uid="{5B7817A7-11FB-42D9-9460-F44DC212A83E}">
      <formula1>1</formula1>
      <formula2>2</formula2>
    </dataValidation>
    <dataValidation allowBlank="1" showInputMessage="1" showErrorMessage="1" promptTitle="Company name" prompt="Input company name here._x000a__x000a_Please refrain from using acronyms, and input complete name." sqref="C15:C43" xr:uid="{EC5C76F8-9A57-4CC6-90AB-F66B57AF4518}"/>
    <dataValidation type="list" allowBlank="1" showInputMessage="1" showErrorMessage="1" sqref="D15:D44" xr:uid="{3D63B995-AC0B-4208-BD62-9C408DE48CDF}">
      <formula1>Government_entities_list</formula1>
    </dataValidation>
    <dataValidation type="list" allowBlank="1" showInputMessage="1" showErrorMessage="1" sqref="B15:B44" xr:uid="{2BF32111-BE6B-4DF0-BCF7-817B9CC3189C}">
      <formula1>Sector_list</formula1>
    </dataValidation>
    <dataValidation type="list" allowBlank="1" showInputMessage="1" showErrorMessage="1" sqref="K15:K44 F15:G44" xr:uid="{6330F492-8F41-4B18-8338-9C60C4BF1F85}">
      <formula1>Simple_options_list</formula1>
    </dataValidation>
    <dataValidation type="list" showInputMessage="1" showErrorMessage="1" sqref="H15:H44" xr:uid="{A6114BF9-8164-40A8-BE5B-291A21E8C59E}">
      <formula1>Projectname</formula1>
    </dataValidation>
    <dataValidation type="list" showInputMessage="1" showErrorMessage="1" sqref="C44" xr:uid="{BC71062D-446F-42A4-BE9D-DD9B026D011F}">
      <formula1>Companies_list</formula1>
    </dataValidation>
    <dataValidation type="list" allowBlank="1" showInputMessage="1" showErrorMessage="1" errorTitle="Invalid unit used" error="Select between Barrels, Sm3, Tonnes, ounces (oz), or carats._x000a__x000a_If original information is in other units, please convert the number into standard units, and include original info in comment section." promptTitle="Please specify measuring unit" prompt="Select between Barrels, Sm3, Tonnes, ounces (oz), or carats from the drop-down menu" sqref="M15:M44" xr:uid="{F8CA824B-C2B6-41DA-B529-F048E26CDA85}">
      <formula1>"&lt;Select unit&gt;,Sm3,Sm3 o.e.,Barrels,Tonnes,oz,carats,Scf"</formula1>
    </dataValidation>
    <dataValidation type="decimal" operator="notBetween" allowBlank="1" showInputMessage="1" showErrorMessage="1" errorTitle="Number" error="Please only input numbers in this cell" promptTitle="In-kind volume" prompt="Please input the in-kind volume for the revenue stream if applicable." sqref="L15:L44" xr:uid="{645E0D20-6279-4C3E-A19C-F3A7886D2D5E}">
      <formula1>0.1</formula1>
      <formula2>0.2</formula2>
    </dataValidation>
    <dataValidation type="decimal" operator="notBetween" allowBlank="1" showInputMessage="1" showErrorMessage="1" errorTitle="Number" error="Please only input numbers in this cell" promptTitle="Revenue value" prompt="Please input the total figure of the reconciled revenue stream, as disclosed by government._x000a_" sqref="J15:J44" xr:uid="{FE01652F-8EB5-4B64-AB8F-A52C0CC80CED}">
      <formula1>0.1</formula1>
      <formula2>0.2</formula2>
    </dataValidation>
    <dataValidation type="list" showInputMessage="1" showErrorMessage="1" promptTitle="Name of revenue stream" prompt="Please input the name of the revenue streams here._x000a__x000a_Only include revenue paid on behalf of companies. Do NOT include personal income taxes, PAYE, or other revenues paid on behalf of individuals. These may be included under the Additional information below" sqref="E15:E44" xr:uid="{869125D6-CA61-4F7B-AB37-BA3A25D777C0}">
      <formula1>Revenue_stream_list</formula1>
    </dataValidation>
  </dataValidations>
  <hyperlinks>
    <hyperlink ref="B13" r:id="rId1" location="r4-1" display="EITI Requirement 4.1" xr:uid="{C2EB4DE3-FE2A-4B0E-A9A2-A17B452456B1}"/>
    <hyperlink ref="C9:K9" r:id="rId2" display="If you have any questions, please contact data@eiti.org" xr:uid="{2D9BE027-1642-4A10-B6F8-94EC851B8F28}"/>
    <hyperlink ref="C62:G62" r:id="rId3" display="Give us your feedback or report a conflict in the data! Write to us at  data@eiti.org" xr:uid="{72442048-902D-4FAE-8A16-3DE60997178A}"/>
    <hyperlink ref="C61:G61" r:id="rId4" display="For the latest version of Summary data templates, see  https://eiti.org/summary-data-template" xr:uid="{6CB1C6BB-D004-4D7E-B9D6-5D98569F2D9E}"/>
  </hyperlinks>
  <pageMargins left="0.7" right="0.7" top="0.75" bottom="0.75" header="0.3" footer="0.3"/>
  <pageSetup paperSize="9" orientation="portrait" r:id="rId5"/>
  <tableParts count="1">
    <tablePart r:id="rId6"/>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dimension ref="A1:AE246"/>
  <sheetViews>
    <sheetView showGridLines="0" topLeftCell="G58" zoomScale="75" zoomScaleNormal="75" workbookViewId="0">
      <selection activeCell="N66" sqref="N66"/>
    </sheetView>
  </sheetViews>
  <sheetFormatPr defaultColWidth="9.21875" defaultRowHeight="14.4" x14ac:dyDescent="0.3"/>
  <cols>
    <col min="1" max="1" width="38.77734375" bestFit="1" customWidth="1"/>
    <col min="2" max="3" width="17.5546875" customWidth="1"/>
    <col min="4" max="7" width="26.44140625" customWidth="1"/>
    <col min="9" max="9" width="24.44140625" customWidth="1"/>
    <col min="10" max="10" width="28.5546875" customWidth="1"/>
    <col min="11" max="11" width="20.44140625" bestFit="1" customWidth="1"/>
    <col min="14" max="14" width="17.44140625" customWidth="1"/>
    <col min="15" max="15" width="23.44140625" customWidth="1"/>
    <col min="16" max="16" width="13.5546875" customWidth="1"/>
    <col min="19" max="19" width="15.77734375" customWidth="1"/>
    <col min="20" max="20" width="10.77734375" customWidth="1"/>
    <col min="27" max="27" width="10.44140625" customWidth="1"/>
    <col min="29" max="29" width="15.5546875" customWidth="1"/>
    <col min="31" max="31" width="16" customWidth="1"/>
  </cols>
  <sheetData>
    <row r="1" spans="1:31" x14ac:dyDescent="0.3">
      <c r="A1" s="1" t="s">
        <v>982</v>
      </c>
      <c r="I1" s="1" t="s">
        <v>997</v>
      </c>
      <c r="K1" s="1" t="s">
        <v>1340</v>
      </c>
      <c r="N1" s="1" t="s">
        <v>1353</v>
      </c>
      <c r="S1" s="1" t="s">
        <v>1470</v>
      </c>
      <c r="AA1" s="1" t="s">
        <v>1575</v>
      </c>
      <c r="AC1" s="1" t="s">
        <v>1581</v>
      </c>
      <c r="AE1" s="1" t="s">
        <v>1837</v>
      </c>
    </row>
    <row r="2" spans="1:31" x14ac:dyDescent="0.3">
      <c r="A2" s="1" t="s">
        <v>735</v>
      </c>
      <c r="B2" s="1" t="s">
        <v>736</v>
      </c>
      <c r="C2" s="1" t="s">
        <v>737</v>
      </c>
      <c r="D2" s="1" t="s">
        <v>738</v>
      </c>
      <c r="E2" s="1" t="s">
        <v>1318</v>
      </c>
      <c r="F2" s="1" t="s">
        <v>1319</v>
      </c>
      <c r="G2" s="1" t="s">
        <v>1006</v>
      </c>
      <c r="I2" t="s">
        <v>998</v>
      </c>
      <c r="K2" t="s">
        <v>998</v>
      </c>
      <c r="N2" s="4" t="s">
        <v>1424</v>
      </c>
      <c r="O2" s="4" t="s">
        <v>1425</v>
      </c>
      <c r="P2" s="4" t="s">
        <v>1426</v>
      </c>
      <c r="S2" s="1" t="s">
        <v>1471</v>
      </c>
      <c r="T2" s="1" t="s">
        <v>1469</v>
      </c>
      <c r="U2" s="1" t="s">
        <v>1433</v>
      </c>
      <c r="V2" s="1" t="s">
        <v>1486</v>
      </c>
      <c r="W2" s="1" t="s">
        <v>1487</v>
      </c>
      <c r="X2" s="1" t="s">
        <v>1488</v>
      </c>
      <c r="Y2" s="1" t="s">
        <v>1489</v>
      </c>
      <c r="AA2" s="1" t="s">
        <v>1492</v>
      </c>
      <c r="AC2" t="s">
        <v>1580</v>
      </c>
      <c r="AE2" t="s">
        <v>1842</v>
      </c>
    </row>
    <row r="3" spans="1:31" x14ac:dyDescent="0.3">
      <c r="A3" t="s">
        <v>681</v>
      </c>
      <c r="B3" t="s">
        <v>682</v>
      </c>
      <c r="C3" t="s">
        <v>683</v>
      </c>
      <c r="D3" t="s">
        <v>970</v>
      </c>
      <c r="E3" t="s">
        <v>1199</v>
      </c>
      <c r="F3">
        <v>840</v>
      </c>
      <c r="G3" t="s">
        <v>1200</v>
      </c>
      <c r="I3" t="s">
        <v>1576</v>
      </c>
      <c r="K3" s="6" t="s">
        <v>1957</v>
      </c>
      <c r="N3" s="5" t="s">
        <v>1354</v>
      </c>
      <c r="O3" s="5" t="s">
        <v>1822</v>
      </c>
      <c r="P3" t="s">
        <v>1745</v>
      </c>
      <c r="S3" t="s">
        <v>1519</v>
      </c>
      <c r="T3" t="s">
        <v>1520</v>
      </c>
      <c r="U3" t="s">
        <v>1436</v>
      </c>
      <c r="V3" t="s">
        <v>1472</v>
      </c>
      <c r="W3" t="s">
        <v>1473</v>
      </c>
      <c r="X3" t="s">
        <v>1519</v>
      </c>
      <c r="Y3" t="s">
        <v>1519</v>
      </c>
      <c r="AA3" t="s">
        <v>1493</v>
      </c>
      <c r="AC3" t="s">
        <v>1582</v>
      </c>
      <c r="AE3" t="s">
        <v>1838</v>
      </c>
    </row>
    <row r="4" spans="1:31" x14ac:dyDescent="0.3">
      <c r="A4" t="s">
        <v>6</v>
      </c>
      <c r="B4" t="s">
        <v>7</v>
      </c>
      <c r="C4" t="s">
        <v>8</v>
      </c>
      <c r="D4" t="s">
        <v>739</v>
      </c>
      <c r="E4" t="s">
        <v>1009</v>
      </c>
      <c r="F4">
        <v>971</v>
      </c>
      <c r="G4" t="s">
        <v>1010</v>
      </c>
      <c r="I4" t="s">
        <v>996</v>
      </c>
      <c r="K4" t="s">
        <v>1586</v>
      </c>
      <c r="N4" s="5" t="s">
        <v>1355</v>
      </c>
      <c r="O4" s="5" t="s">
        <v>1787</v>
      </c>
      <c r="P4" t="s">
        <v>1709</v>
      </c>
      <c r="S4" t="s">
        <v>1521</v>
      </c>
      <c r="T4" t="s">
        <v>1522</v>
      </c>
      <c r="U4" t="s">
        <v>1437</v>
      </c>
      <c r="V4" t="s">
        <v>1472</v>
      </c>
      <c r="W4" t="s">
        <v>1473</v>
      </c>
      <c r="X4" t="s">
        <v>1521</v>
      </c>
      <c r="Y4" t="s">
        <v>1521</v>
      </c>
      <c r="AA4" t="s">
        <v>986</v>
      </c>
      <c r="AC4" t="s">
        <v>1583</v>
      </c>
      <c r="AE4" t="s">
        <v>1839</v>
      </c>
    </row>
    <row r="5" spans="1:31" x14ac:dyDescent="0.3">
      <c r="A5" t="s">
        <v>9</v>
      </c>
      <c r="B5" t="s">
        <v>10</v>
      </c>
      <c r="C5" t="s">
        <v>11</v>
      </c>
      <c r="D5" t="s">
        <v>740</v>
      </c>
      <c r="E5" t="s">
        <v>1080</v>
      </c>
      <c r="F5">
        <v>978</v>
      </c>
      <c r="G5" t="s">
        <v>1081</v>
      </c>
      <c r="I5" t="s">
        <v>1001</v>
      </c>
      <c r="K5" t="s">
        <v>1669</v>
      </c>
      <c r="N5" s="5" t="s">
        <v>1356</v>
      </c>
      <c r="O5" s="5" t="s">
        <v>1827</v>
      </c>
      <c r="P5" t="s">
        <v>1750</v>
      </c>
      <c r="S5" t="s">
        <v>1474</v>
      </c>
      <c r="T5" t="s">
        <v>1439</v>
      </c>
      <c r="U5" t="s">
        <v>1438</v>
      </c>
      <c r="V5" t="s">
        <v>1472</v>
      </c>
      <c r="W5" t="s">
        <v>1474</v>
      </c>
      <c r="X5" t="s">
        <v>1474</v>
      </c>
      <c r="Y5" t="s">
        <v>1474</v>
      </c>
      <c r="AA5" t="s">
        <v>987</v>
      </c>
      <c r="AC5" t="s">
        <v>1502</v>
      </c>
      <c r="AE5" t="s">
        <v>1840</v>
      </c>
    </row>
    <row r="6" spans="1:31" x14ac:dyDescent="0.3">
      <c r="A6" t="s">
        <v>12</v>
      </c>
      <c r="B6" t="s">
        <v>13</v>
      </c>
      <c r="C6" t="s">
        <v>14</v>
      </c>
      <c r="D6" t="s">
        <v>741</v>
      </c>
      <c r="E6" t="s">
        <v>1011</v>
      </c>
      <c r="F6">
        <v>8</v>
      </c>
      <c r="G6" t="s">
        <v>1012</v>
      </c>
      <c r="I6" t="s">
        <v>999</v>
      </c>
      <c r="K6" t="s">
        <v>1000</v>
      </c>
      <c r="N6" s="5" t="s">
        <v>1357</v>
      </c>
      <c r="O6" s="5" t="s">
        <v>1802</v>
      </c>
      <c r="P6" t="s">
        <v>1724</v>
      </c>
      <c r="S6" t="s">
        <v>1475</v>
      </c>
      <c r="T6" t="s">
        <v>1441</v>
      </c>
      <c r="U6" t="s">
        <v>1440</v>
      </c>
      <c r="V6" t="s">
        <v>1472</v>
      </c>
      <c r="W6" t="s">
        <v>1475</v>
      </c>
      <c r="X6" t="s">
        <v>1475</v>
      </c>
      <c r="Y6" t="s">
        <v>1475</v>
      </c>
      <c r="AA6" t="s">
        <v>988</v>
      </c>
      <c r="AC6" t="s">
        <v>1584</v>
      </c>
      <c r="AE6" t="s">
        <v>1850</v>
      </c>
    </row>
    <row r="7" spans="1:31" x14ac:dyDescent="0.3">
      <c r="A7" t="s">
        <v>15</v>
      </c>
      <c r="B7" t="s">
        <v>16</v>
      </c>
      <c r="C7" t="s">
        <v>17</v>
      </c>
      <c r="D7" t="s">
        <v>742</v>
      </c>
      <c r="E7" t="s">
        <v>1072</v>
      </c>
      <c r="F7">
        <v>12</v>
      </c>
      <c r="G7" t="s">
        <v>1073</v>
      </c>
      <c r="I7" t="s">
        <v>1000</v>
      </c>
      <c r="K7" t="s">
        <v>1587</v>
      </c>
      <c r="N7" s="5" t="s">
        <v>1358</v>
      </c>
      <c r="O7" s="5" t="s">
        <v>1804</v>
      </c>
      <c r="P7" t="s">
        <v>1726</v>
      </c>
      <c r="S7" t="s">
        <v>1523</v>
      </c>
      <c r="T7" t="s">
        <v>1524</v>
      </c>
      <c r="U7" t="s">
        <v>1442</v>
      </c>
      <c r="V7" t="s">
        <v>1472</v>
      </c>
      <c r="W7" t="s">
        <v>1476</v>
      </c>
      <c r="X7" t="s">
        <v>1523</v>
      </c>
      <c r="Y7" t="s">
        <v>1523</v>
      </c>
      <c r="AA7" t="s">
        <v>1000</v>
      </c>
      <c r="AC7" t="s">
        <v>989</v>
      </c>
      <c r="AE7" t="s">
        <v>989</v>
      </c>
    </row>
    <row r="8" spans="1:31" x14ac:dyDescent="0.3">
      <c r="A8" t="s">
        <v>18</v>
      </c>
      <c r="B8" t="s">
        <v>19</v>
      </c>
      <c r="C8" t="s">
        <v>20</v>
      </c>
      <c r="D8" t="s">
        <v>743</v>
      </c>
      <c r="E8" t="s">
        <v>1199</v>
      </c>
      <c r="F8">
        <v>840</v>
      </c>
      <c r="G8" t="s">
        <v>1200</v>
      </c>
      <c r="N8" s="5" t="s">
        <v>1359</v>
      </c>
      <c r="O8" s="5" t="s">
        <v>1820</v>
      </c>
      <c r="P8" t="s">
        <v>1743</v>
      </c>
      <c r="S8" t="s">
        <v>1525</v>
      </c>
      <c r="T8" t="s">
        <v>1526</v>
      </c>
      <c r="U8" t="s">
        <v>1443</v>
      </c>
      <c r="V8" t="s">
        <v>1472</v>
      </c>
      <c r="W8" t="s">
        <v>1476</v>
      </c>
      <c r="X8" t="s">
        <v>1525</v>
      </c>
      <c r="Y8" t="s">
        <v>1525</v>
      </c>
      <c r="AA8" t="s">
        <v>1494</v>
      </c>
      <c r="AC8" t="s">
        <v>1000</v>
      </c>
    </row>
    <row r="9" spans="1:31" x14ac:dyDescent="0.3">
      <c r="A9" t="s">
        <v>21</v>
      </c>
      <c r="B9" t="s">
        <v>22</v>
      </c>
      <c r="C9" t="s">
        <v>23</v>
      </c>
      <c r="D9" t="s">
        <v>744</v>
      </c>
      <c r="E9" t="s">
        <v>1080</v>
      </c>
      <c r="F9">
        <v>978</v>
      </c>
      <c r="G9" t="s">
        <v>1081</v>
      </c>
      <c r="I9" s="1" t="s">
        <v>1352</v>
      </c>
      <c r="N9" s="5" t="s">
        <v>1360</v>
      </c>
      <c r="O9" s="5" t="s">
        <v>1788</v>
      </c>
      <c r="P9" t="s">
        <v>1710</v>
      </c>
      <c r="S9" t="s">
        <v>1528</v>
      </c>
      <c r="T9" t="s">
        <v>1529</v>
      </c>
      <c r="U9" t="s">
        <v>1444</v>
      </c>
      <c r="V9" t="s">
        <v>1472</v>
      </c>
      <c r="W9" t="s">
        <v>1476</v>
      </c>
      <c r="X9" t="s">
        <v>1527</v>
      </c>
      <c r="Y9" t="s">
        <v>1528</v>
      </c>
      <c r="AA9" t="s">
        <v>989</v>
      </c>
    </row>
    <row r="10" spans="1:31" x14ac:dyDescent="0.3">
      <c r="A10" t="s">
        <v>24</v>
      </c>
      <c r="B10" t="s">
        <v>25</v>
      </c>
      <c r="C10" t="s">
        <v>26</v>
      </c>
      <c r="D10" t="s">
        <v>745</v>
      </c>
      <c r="E10" t="s">
        <v>1017</v>
      </c>
      <c r="F10">
        <v>973</v>
      </c>
      <c r="G10" t="s">
        <v>1018</v>
      </c>
      <c r="I10" s="203" t="s">
        <v>1318</v>
      </c>
      <c r="J10" s="203" t="s">
        <v>1319</v>
      </c>
      <c r="K10" s="204" t="s">
        <v>1006</v>
      </c>
      <c r="N10" s="5" t="s">
        <v>1361</v>
      </c>
      <c r="O10" s="5" t="s">
        <v>1808</v>
      </c>
      <c r="P10" t="s">
        <v>1731</v>
      </c>
      <c r="S10" t="s">
        <v>1530</v>
      </c>
      <c r="T10" t="s">
        <v>1531</v>
      </c>
      <c r="U10" t="s">
        <v>1445</v>
      </c>
      <c r="V10" t="s">
        <v>1472</v>
      </c>
      <c r="W10" t="s">
        <v>1476</v>
      </c>
      <c r="X10" t="s">
        <v>1527</v>
      </c>
      <c r="Y10" t="s">
        <v>1530</v>
      </c>
    </row>
    <row r="11" spans="1:31" x14ac:dyDescent="0.3">
      <c r="A11" t="s">
        <v>27</v>
      </c>
      <c r="B11" t="s">
        <v>28</v>
      </c>
      <c r="C11" t="s">
        <v>29</v>
      </c>
      <c r="D11" t="s">
        <v>746</v>
      </c>
      <c r="E11" t="s">
        <v>1209</v>
      </c>
      <c r="F11">
        <v>951</v>
      </c>
      <c r="G11" t="s">
        <v>1210</v>
      </c>
      <c r="I11" s="2" t="s">
        <v>1007</v>
      </c>
      <c r="J11" s="2">
        <v>784</v>
      </c>
      <c r="K11" s="3" t="s">
        <v>1008</v>
      </c>
      <c r="N11" s="5" t="s">
        <v>1362</v>
      </c>
      <c r="O11" s="5" t="s">
        <v>1770</v>
      </c>
      <c r="P11" t="s">
        <v>1692</v>
      </c>
      <c r="S11" t="s">
        <v>1532</v>
      </c>
      <c r="T11" t="s">
        <v>1533</v>
      </c>
      <c r="U11" t="s">
        <v>1446</v>
      </c>
      <c r="V11" t="s">
        <v>1472</v>
      </c>
      <c r="W11" t="s">
        <v>1476</v>
      </c>
      <c r="X11" t="s">
        <v>1527</v>
      </c>
      <c r="Y11" t="s">
        <v>1532</v>
      </c>
    </row>
    <row r="12" spans="1:31" x14ac:dyDescent="0.3">
      <c r="A12" t="s">
        <v>30</v>
      </c>
      <c r="B12" t="s">
        <v>31</v>
      </c>
      <c r="C12" t="s">
        <v>32</v>
      </c>
      <c r="D12" t="s">
        <v>747</v>
      </c>
      <c r="E12" t="s">
        <v>1209</v>
      </c>
      <c r="F12">
        <v>951</v>
      </c>
      <c r="G12" t="s">
        <v>1210</v>
      </c>
      <c r="I12" s="2" t="s">
        <v>1009</v>
      </c>
      <c r="J12" s="2">
        <v>971</v>
      </c>
      <c r="K12" s="3" t="s">
        <v>1010</v>
      </c>
      <c r="N12" s="5" t="s">
        <v>1363</v>
      </c>
      <c r="O12" s="5" t="s">
        <v>1799</v>
      </c>
      <c r="P12" t="s">
        <v>1721</v>
      </c>
      <c r="S12" t="s">
        <v>1534</v>
      </c>
      <c r="T12" t="s">
        <v>1535</v>
      </c>
      <c r="U12" t="s">
        <v>1447</v>
      </c>
      <c r="V12" t="s">
        <v>1472</v>
      </c>
      <c r="W12" t="s">
        <v>1477</v>
      </c>
      <c r="X12" t="s">
        <v>1534</v>
      </c>
      <c r="Y12" t="s">
        <v>1534</v>
      </c>
    </row>
    <row r="13" spans="1:31" x14ac:dyDescent="0.3">
      <c r="A13" t="s">
        <v>33</v>
      </c>
      <c r="B13" t="s">
        <v>34</v>
      </c>
      <c r="C13" t="s">
        <v>35</v>
      </c>
      <c r="D13" t="s">
        <v>748</v>
      </c>
      <c r="E13" t="s">
        <v>1019</v>
      </c>
      <c r="F13">
        <v>32</v>
      </c>
      <c r="G13" t="s">
        <v>1020</v>
      </c>
      <c r="I13" s="2" t="s">
        <v>1011</v>
      </c>
      <c r="J13" s="2">
        <v>8</v>
      </c>
      <c r="K13" s="3" t="s">
        <v>1012</v>
      </c>
      <c r="N13" s="5" t="s">
        <v>1364</v>
      </c>
      <c r="O13" s="5" t="s">
        <v>1797</v>
      </c>
      <c r="P13" t="s">
        <v>1719</v>
      </c>
      <c r="S13" t="s">
        <v>1536</v>
      </c>
      <c r="T13" t="s">
        <v>1537</v>
      </c>
      <c r="U13" t="s">
        <v>1448</v>
      </c>
      <c r="V13" t="s">
        <v>1472</v>
      </c>
      <c r="W13" t="s">
        <v>1477</v>
      </c>
      <c r="X13" t="s">
        <v>1536</v>
      </c>
      <c r="Y13" t="s">
        <v>1536</v>
      </c>
    </row>
    <row r="14" spans="1:31" x14ac:dyDescent="0.3">
      <c r="A14" t="s">
        <v>36</v>
      </c>
      <c r="B14" t="s">
        <v>37</v>
      </c>
      <c r="C14" t="s">
        <v>38</v>
      </c>
      <c r="D14" t="s">
        <v>749</v>
      </c>
      <c r="E14" t="s">
        <v>1013</v>
      </c>
      <c r="F14">
        <v>51</v>
      </c>
      <c r="G14" t="s">
        <v>1014</v>
      </c>
      <c r="I14" s="2" t="s">
        <v>1013</v>
      </c>
      <c r="J14" s="2">
        <v>51</v>
      </c>
      <c r="K14" s="3" t="s">
        <v>1014</v>
      </c>
      <c r="N14" s="5" t="s">
        <v>1365</v>
      </c>
      <c r="O14" s="5" t="s">
        <v>1823</v>
      </c>
      <c r="P14" t="s">
        <v>1746</v>
      </c>
      <c r="S14" t="s">
        <v>1538</v>
      </c>
      <c r="T14" t="s">
        <v>1539</v>
      </c>
      <c r="U14" t="s">
        <v>1449</v>
      </c>
      <c r="V14" t="s">
        <v>1472</v>
      </c>
      <c r="W14" t="s">
        <v>1477</v>
      </c>
      <c r="X14" t="s">
        <v>1538</v>
      </c>
      <c r="Y14" t="s">
        <v>1538</v>
      </c>
    </row>
    <row r="15" spans="1:31" x14ac:dyDescent="0.3">
      <c r="A15" t="s">
        <v>39</v>
      </c>
      <c r="B15" t="s">
        <v>40</v>
      </c>
      <c r="C15" t="s">
        <v>41</v>
      </c>
      <c r="D15" t="s">
        <v>750</v>
      </c>
      <c r="E15" t="s">
        <v>1023</v>
      </c>
      <c r="F15">
        <v>533</v>
      </c>
      <c r="G15" t="s">
        <v>1024</v>
      </c>
      <c r="I15" s="2" t="s">
        <v>1015</v>
      </c>
      <c r="J15" s="2">
        <v>532</v>
      </c>
      <c r="K15" s="3" t="s">
        <v>1016</v>
      </c>
      <c r="N15" s="5" t="s">
        <v>1366</v>
      </c>
      <c r="O15" s="5" t="s">
        <v>1819</v>
      </c>
      <c r="P15" t="s">
        <v>1742</v>
      </c>
      <c r="S15" t="s">
        <v>1478</v>
      </c>
      <c r="T15" t="s">
        <v>1451</v>
      </c>
      <c r="U15" t="s">
        <v>1450</v>
      </c>
      <c r="V15" t="s">
        <v>1472</v>
      </c>
      <c r="W15" t="s">
        <v>1478</v>
      </c>
      <c r="X15" t="s">
        <v>1478</v>
      </c>
      <c r="Y15" t="s">
        <v>1478</v>
      </c>
    </row>
    <row r="16" spans="1:31" x14ac:dyDescent="0.3">
      <c r="A16" t="s">
        <v>42</v>
      </c>
      <c r="B16" t="s">
        <v>43</v>
      </c>
      <c r="C16" t="s">
        <v>44</v>
      </c>
      <c r="D16" t="s">
        <v>751</v>
      </c>
      <c r="E16" t="s">
        <v>1021</v>
      </c>
      <c r="F16">
        <v>36</v>
      </c>
      <c r="G16" t="s">
        <v>1022</v>
      </c>
      <c r="I16" s="2" t="s">
        <v>1017</v>
      </c>
      <c r="J16" s="2">
        <v>973</v>
      </c>
      <c r="K16" s="3" t="s">
        <v>1018</v>
      </c>
      <c r="N16" s="5" t="s">
        <v>1367</v>
      </c>
      <c r="O16" s="5" t="s">
        <v>1826</v>
      </c>
      <c r="P16" t="s">
        <v>1749</v>
      </c>
      <c r="S16" t="s">
        <v>1480</v>
      </c>
      <c r="T16" t="s">
        <v>1453</v>
      </c>
      <c r="U16" t="s">
        <v>1452</v>
      </c>
      <c r="V16" t="s">
        <v>1479</v>
      </c>
      <c r="W16" t="s">
        <v>1480</v>
      </c>
      <c r="X16" t="s">
        <v>1480</v>
      </c>
      <c r="Y16" t="s">
        <v>1480</v>
      </c>
    </row>
    <row r="17" spans="1:25" x14ac:dyDescent="0.3">
      <c r="A17" t="s">
        <v>45</v>
      </c>
      <c r="B17" t="s">
        <v>46</v>
      </c>
      <c r="C17" t="s">
        <v>47</v>
      </c>
      <c r="D17" t="s">
        <v>752</v>
      </c>
      <c r="E17" t="s">
        <v>1080</v>
      </c>
      <c r="F17">
        <v>978</v>
      </c>
      <c r="G17" t="s">
        <v>1081</v>
      </c>
      <c r="I17" s="2" t="s">
        <v>1019</v>
      </c>
      <c r="J17" s="2">
        <v>32</v>
      </c>
      <c r="K17" s="3" t="s">
        <v>1020</v>
      </c>
      <c r="N17" s="5" t="s">
        <v>1368</v>
      </c>
      <c r="O17" s="5" t="s">
        <v>1793</v>
      </c>
      <c r="P17" t="s">
        <v>1715</v>
      </c>
      <c r="S17" t="s">
        <v>1504</v>
      </c>
      <c r="T17" t="s">
        <v>1540</v>
      </c>
      <c r="U17" t="s">
        <v>1454</v>
      </c>
      <c r="V17" t="s">
        <v>1481</v>
      </c>
      <c r="W17" t="s">
        <v>1482</v>
      </c>
      <c r="X17" t="s">
        <v>1503</v>
      </c>
      <c r="Y17" t="s">
        <v>1504</v>
      </c>
    </row>
    <row r="18" spans="1:25" x14ac:dyDescent="0.3">
      <c r="A18" t="s">
        <v>48</v>
      </c>
      <c r="B18" t="s">
        <v>49</v>
      </c>
      <c r="C18" t="s">
        <v>50</v>
      </c>
      <c r="D18" t="s">
        <v>753</v>
      </c>
      <c r="E18" t="s">
        <v>1025</v>
      </c>
      <c r="F18">
        <v>944</v>
      </c>
      <c r="G18" t="s">
        <v>1026</v>
      </c>
      <c r="I18" s="2" t="s">
        <v>1021</v>
      </c>
      <c r="J18" s="2">
        <v>36</v>
      </c>
      <c r="K18" s="3" t="s">
        <v>1022</v>
      </c>
      <c r="N18" s="5" t="s">
        <v>1369</v>
      </c>
      <c r="O18" s="5" t="s">
        <v>1783</v>
      </c>
      <c r="P18" t="s">
        <v>1705</v>
      </c>
      <c r="S18" t="s">
        <v>1505</v>
      </c>
      <c r="T18" t="s">
        <v>1541</v>
      </c>
      <c r="U18" t="s">
        <v>1455</v>
      </c>
      <c r="V18" t="s">
        <v>1481</v>
      </c>
      <c r="W18" t="s">
        <v>1482</v>
      </c>
      <c r="X18" t="s">
        <v>1503</v>
      </c>
      <c r="Y18" t="s">
        <v>1505</v>
      </c>
    </row>
    <row r="19" spans="1:25" x14ac:dyDescent="0.3">
      <c r="A19" t="s">
        <v>51</v>
      </c>
      <c r="B19" t="s">
        <v>52</v>
      </c>
      <c r="C19" t="s">
        <v>53</v>
      </c>
      <c r="D19" t="s">
        <v>754</v>
      </c>
      <c r="E19" t="s">
        <v>1044</v>
      </c>
      <c r="F19">
        <v>44</v>
      </c>
      <c r="G19" t="s">
        <v>1045</v>
      </c>
      <c r="I19" s="2" t="s">
        <v>1023</v>
      </c>
      <c r="J19" s="2">
        <v>533</v>
      </c>
      <c r="K19" s="3" t="s">
        <v>1024</v>
      </c>
      <c r="N19" s="5" t="s">
        <v>1370</v>
      </c>
      <c r="O19" s="5" t="s">
        <v>1811</v>
      </c>
      <c r="P19" t="s">
        <v>1734</v>
      </c>
      <c r="S19" t="s">
        <v>1506</v>
      </c>
      <c r="T19" t="s">
        <v>1542</v>
      </c>
      <c r="U19" t="s">
        <v>1456</v>
      </c>
      <c r="V19" t="s">
        <v>1481</v>
      </c>
      <c r="W19" t="s">
        <v>1482</v>
      </c>
      <c r="X19" t="s">
        <v>1506</v>
      </c>
      <c r="Y19" t="s">
        <v>1506</v>
      </c>
    </row>
    <row r="20" spans="1:25" x14ac:dyDescent="0.3">
      <c r="A20" t="s">
        <v>54</v>
      </c>
      <c r="B20" t="s">
        <v>55</v>
      </c>
      <c r="C20" t="s">
        <v>56</v>
      </c>
      <c r="D20" t="s">
        <v>755</v>
      </c>
      <c r="E20" t="s">
        <v>1033</v>
      </c>
      <c r="F20">
        <v>48</v>
      </c>
      <c r="G20" t="s">
        <v>1034</v>
      </c>
      <c r="I20" s="2" t="s">
        <v>1025</v>
      </c>
      <c r="J20" s="2">
        <v>944</v>
      </c>
      <c r="K20" s="3" t="s">
        <v>1026</v>
      </c>
      <c r="N20" s="5" t="s">
        <v>1371</v>
      </c>
      <c r="O20" s="5" t="s">
        <v>1779</v>
      </c>
      <c r="P20" t="s">
        <v>1701</v>
      </c>
      <c r="S20" t="s">
        <v>1508</v>
      </c>
      <c r="T20" t="s">
        <v>1543</v>
      </c>
      <c r="U20" t="s">
        <v>1457</v>
      </c>
      <c r="V20" t="s">
        <v>1481</v>
      </c>
      <c r="W20" t="s">
        <v>1482</v>
      </c>
      <c r="X20" t="s">
        <v>1507</v>
      </c>
      <c r="Y20" t="s">
        <v>1508</v>
      </c>
    </row>
    <row r="21" spans="1:25" x14ac:dyDescent="0.3">
      <c r="A21" t="s">
        <v>57</v>
      </c>
      <c r="B21" t="s">
        <v>58</v>
      </c>
      <c r="C21" t="s">
        <v>59</v>
      </c>
      <c r="D21" t="s">
        <v>756</v>
      </c>
      <c r="E21" t="s">
        <v>1030</v>
      </c>
      <c r="F21">
        <v>50</v>
      </c>
      <c r="G21" t="s">
        <v>1031</v>
      </c>
      <c r="I21" s="2" t="s">
        <v>1027</v>
      </c>
      <c r="J21" s="2">
        <v>977</v>
      </c>
      <c r="K21" s="3" t="s">
        <v>1028</v>
      </c>
      <c r="N21" s="5" t="s">
        <v>1372</v>
      </c>
      <c r="O21" s="5" t="s">
        <v>1803</v>
      </c>
      <c r="P21" t="s">
        <v>1725</v>
      </c>
      <c r="S21" t="s">
        <v>1509</v>
      </c>
      <c r="T21" t="s">
        <v>1544</v>
      </c>
      <c r="U21" t="s">
        <v>1458</v>
      </c>
      <c r="V21" t="s">
        <v>1481</v>
      </c>
      <c r="W21" t="s">
        <v>1482</v>
      </c>
      <c r="X21" t="s">
        <v>1507</v>
      </c>
      <c r="Y21" t="s">
        <v>1509</v>
      </c>
    </row>
    <row r="22" spans="1:25" x14ac:dyDescent="0.3">
      <c r="A22" t="s">
        <v>60</v>
      </c>
      <c r="B22" t="s">
        <v>61</v>
      </c>
      <c r="C22" t="s">
        <v>62</v>
      </c>
      <c r="D22" t="s">
        <v>757</v>
      </c>
      <c r="E22" t="s">
        <v>1029</v>
      </c>
      <c r="F22">
        <v>52</v>
      </c>
      <c r="G22" t="s">
        <v>1215</v>
      </c>
      <c r="I22" s="2" t="s">
        <v>1029</v>
      </c>
      <c r="J22" s="2">
        <v>52</v>
      </c>
      <c r="K22" s="3" t="s">
        <v>1215</v>
      </c>
      <c r="N22" s="5" t="s">
        <v>1373</v>
      </c>
      <c r="O22" s="5" t="s">
        <v>1785</v>
      </c>
      <c r="P22" t="s">
        <v>1707</v>
      </c>
      <c r="S22" t="s">
        <v>1545</v>
      </c>
      <c r="T22" t="s">
        <v>1546</v>
      </c>
      <c r="U22" t="s">
        <v>1459</v>
      </c>
      <c r="V22" t="s">
        <v>1481</v>
      </c>
      <c r="W22" t="s">
        <v>1482</v>
      </c>
      <c r="X22" t="s">
        <v>1507</v>
      </c>
      <c r="Y22" t="s">
        <v>1510</v>
      </c>
    </row>
    <row r="23" spans="1:25" x14ac:dyDescent="0.3">
      <c r="A23" t="s">
        <v>63</v>
      </c>
      <c r="B23" t="s">
        <v>64</v>
      </c>
      <c r="C23" t="s">
        <v>65</v>
      </c>
      <c r="D23" t="s">
        <v>758</v>
      </c>
      <c r="E23" t="s">
        <v>1219</v>
      </c>
      <c r="F23">
        <v>974</v>
      </c>
      <c r="G23" t="s">
        <v>1220</v>
      </c>
      <c r="I23" s="2" t="s">
        <v>1030</v>
      </c>
      <c r="J23" s="2">
        <v>50</v>
      </c>
      <c r="K23" s="3" t="s">
        <v>1031</v>
      </c>
      <c r="N23" s="5" t="s">
        <v>1374</v>
      </c>
      <c r="O23" s="5" t="s">
        <v>1791</v>
      </c>
      <c r="P23" t="s">
        <v>1713</v>
      </c>
      <c r="S23" t="s">
        <v>1547</v>
      </c>
      <c r="T23" t="s">
        <v>1548</v>
      </c>
      <c r="U23" t="s">
        <v>1460</v>
      </c>
      <c r="V23" t="s">
        <v>1481</v>
      </c>
      <c r="W23" t="s">
        <v>1482</v>
      </c>
      <c r="X23" t="s">
        <v>1507</v>
      </c>
      <c r="Y23" t="s">
        <v>1510</v>
      </c>
    </row>
    <row r="24" spans="1:25" x14ac:dyDescent="0.3">
      <c r="A24" t="s">
        <v>66</v>
      </c>
      <c r="B24" t="s">
        <v>67</v>
      </c>
      <c r="C24" t="s">
        <v>68</v>
      </c>
      <c r="D24" t="s">
        <v>759</v>
      </c>
      <c r="E24" t="s">
        <v>1080</v>
      </c>
      <c r="F24">
        <v>978</v>
      </c>
      <c r="G24" t="s">
        <v>1081</v>
      </c>
      <c r="I24" s="2" t="s">
        <v>1032</v>
      </c>
      <c r="J24" s="2">
        <v>975</v>
      </c>
      <c r="K24" s="3" t="s">
        <v>1216</v>
      </c>
      <c r="N24" s="5" t="s">
        <v>1375</v>
      </c>
      <c r="O24" s="5" t="s">
        <v>1821</v>
      </c>
      <c r="P24" t="s">
        <v>1744</v>
      </c>
      <c r="S24" t="s">
        <v>1512</v>
      </c>
      <c r="T24" t="s">
        <v>1549</v>
      </c>
      <c r="U24" t="s">
        <v>1461</v>
      </c>
      <c r="V24" t="s">
        <v>1481</v>
      </c>
      <c r="W24" t="s">
        <v>1482</v>
      </c>
      <c r="X24" t="s">
        <v>1507</v>
      </c>
      <c r="Y24" t="s">
        <v>1512</v>
      </c>
    </row>
    <row r="25" spans="1:25" x14ac:dyDescent="0.3">
      <c r="A25" t="s">
        <v>69</v>
      </c>
      <c r="B25" t="s">
        <v>70</v>
      </c>
      <c r="C25" t="s">
        <v>71</v>
      </c>
      <c r="D25" t="s">
        <v>760</v>
      </c>
      <c r="E25" t="s">
        <v>1049</v>
      </c>
      <c r="F25">
        <v>84</v>
      </c>
      <c r="G25" t="s">
        <v>1050</v>
      </c>
      <c r="I25" s="2" t="s">
        <v>1033</v>
      </c>
      <c r="J25" s="2">
        <v>48</v>
      </c>
      <c r="K25" s="3" t="s">
        <v>1034</v>
      </c>
      <c r="N25" s="5" t="s">
        <v>1376</v>
      </c>
      <c r="O25" s="5" t="s">
        <v>1816</v>
      </c>
      <c r="P25" t="s">
        <v>1739</v>
      </c>
      <c r="S25" t="s">
        <v>1513</v>
      </c>
      <c r="T25" t="s">
        <v>1550</v>
      </c>
      <c r="U25" t="s">
        <v>1462</v>
      </c>
      <c r="V25" t="s">
        <v>1481</v>
      </c>
      <c r="W25" t="s">
        <v>1482</v>
      </c>
      <c r="X25" t="s">
        <v>1507</v>
      </c>
      <c r="Y25" t="s">
        <v>1513</v>
      </c>
    </row>
    <row r="26" spans="1:25" x14ac:dyDescent="0.3">
      <c r="A26" t="s">
        <v>72</v>
      </c>
      <c r="B26" t="s">
        <v>73</v>
      </c>
      <c r="C26" t="s">
        <v>74</v>
      </c>
      <c r="D26" t="s">
        <v>761</v>
      </c>
      <c r="E26" t="s">
        <v>1211</v>
      </c>
      <c r="F26">
        <v>952</v>
      </c>
      <c r="G26" t="s">
        <v>1314</v>
      </c>
      <c r="I26" s="2" t="s">
        <v>1035</v>
      </c>
      <c r="J26" s="2">
        <v>108</v>
      </c>
      <c r="K26" s="3" t="s">
        <v>1036</v>
      </c>
      <c r="N26" s="5" t="s">
        <v>1377</v>
      </c>
      <c r="O26" s="5" t="s">
        <v>1766</v>
      </c>
      <c r="P26" t="s">
        <v>1688</v>
      </c>
      <c r="S26" t="s">
        <v>1514</v>
      </c>
      <c r="T26" t="s">
        <v>1551</v>
      </c>
      <c r="U26" t="s">
        <v>1463</v>
      </c>
      <c r="V26" t="s">
        <v>1481</v>
      </c>
      <c r="W26" t="s">
        <v>1483</v>
      </c>
      <c r="X26" t="s">
        <v>1514</v>
      </c>
      <c r="Y26" t="s">
        <v>1514</v>
      </c>
    </row>
    <row r="27" spans="1:25" x14ac:dyDescent="0.3">
      <c r="A27" t="s">
        <v>75</v>
      </c>
      <c r="B27" t="s">
        <v>76</v>
      </c>
      <c r="C27" t="s">
        <v>77</v>
      </c>
      <c r="D27" t="s">
        <v>762</v>
      </c>
      <c r="E27" t="s">
        <v>1037</v>
      </c>
      <c r="F27">
        <v>60</v>
      </c>
      <c r="G27" t="s">
        <v>1038</v>
      </c>
      <c r="I27" s="2" t="s">
        <v>1037</v>
      </c>
      <c r="J27" s="2">
        <v>60</v>
      </c>
      <c r="K27" s="3" t="s">
        <v>1038</v>
      </c>
      <c r="N27" s="5" t="s">
        <v>1378</v>
      </c>
      <c r="O27" s="5" t="s">
        <v>1794</v>
      </c>
      <c r="P27" t="s">
        <v>1716</v>
      </c>
      <c r="S27" t="s">
        <v>1511</v>
      </c>
      <c r="T27" t="s">
        <v>1552</v>
      </c>
      <c r="U27" t="s">
        <v>1464</v>
      </c>
      <c r="V27" t="s">
        <v>1481</v>
      </c>
      <c r="W27" t="s">
        <v>1483</v>
      </c>
      <c r="X27" t="s">
        <v>1511</v>
      </c>
      <c r="Y27" t="s">
        <v>1511</v>
      </c>
    </row>
    <row r="28" spans="1:25" x14ac:dyDescent="0.3">
      <c r="A28" t="s">
        <v>78</v>
      </c>
      <c r="B28" t="s">
        <v>79</v>
      </c>
      <c r="C28" t="s">
        <v>80</v>
      </c>
      <c r="D28" t="s">
        <v>763</v>
      </c>
      <c r="E28" t="s">
        <v>80</v>
      </c>
      <c r="F28">
        <v>64</v>
      </c>
      <c r="G28" t="s">
        <v>1046</v>
      </c>
      <c r="I28" s="2" t="s">
        <v>1039</v>
      </c>
      <c r="J28" s="2">
        <v>96</v>
      </c>
      <c r="K28" s="3" t="s">
        <v>1040</v>
      </c>
      <c r="N28" s="5" t="s">
        <v>1379</v>
      </c>
      <c r="O28" s="5" t="s">
        <v>1805</v>
      </c>
      <c r="P28" t="s">
        <v>1727</v>
      </c>
      <c r="S28" t="s">
        <v>1484</v>
      </c>
      <c r="T28" t="s">
        <v>1466</v>
      </c>
      <c r="U28" t="s">
        <v>1465</v>
      </c>
      <c r="V28" t="s">
        <v>1481</v>
      </c>
      <c r="W28" t="s">
        <v>1484</v>
      </c>
      <c r="X28" t="s">
        <v>1484</v>
      </c>
      <c r="Y28" t="s">
        <v>1484</v>
      </c>
    </row>
    <row r="29" spans="1:25" x14ac:dyDescent="0.3">
      <c r="A29" t="s">
        <v>81</v>
      </c>
      <c r="B29" t="s">
        <v>82</v>
      </c>
      <c r="C29" t="s">
        <v>83</v>
      </c>
      <c r="D29" t="s">
        <v>764</v>
      </c>
      <c r="E29" t="s">
        <v>1041</v>
      </c>
      <c r="F29">
        <v>68</v>
      </c>
      <c r="G29" t="s">
        <v>1217</v>
      </c>
      <c r="I29" s="2" t="s">
        <v>1041</v>
      </c>
      <c r="J29" s="2">
        <v>68</v>
      </c>
      <c r="K29" s="3" t="s">
        <v>1217</v>
      </c>
      <c r="N29" s="5" t="s">
        <v>1380</v>
      </c>
      <c r="O29" s="5" t="s">
        <v>1800</v>
      </c>
      <c r="P29" t="s">
        <v>1722</v>
      </c>
      <c r="S29" t="s">
        <v>1485</v>
      </c>
      <c r="T29" t="s">
        <v>1468</v>
      </c>
      <c r="U29" t="s">
        <v>1467</v>
      </c>
      <c r="V29" t="s">
        <v>1481</v>
      </c>
      <c r="W29" t="s">
        <v>1485</v>
      </c>
      <c r="X29" t="s">
        <v>1485</v>
      </c>
      <c r="Y29" t="s">
        <v>1485</v>
      </c>
    </row>
    <row r="30" spans="1:25" x14ac:dyDescent="0.3">
      <c r="A30" t="s">
        <v>84</v>
      </c>
      <c r="B30" t="s">
        <v>85</v>
      </c>
      <c r="C30" t="s">
        <v>86</v>
      </c>
      <c r="D30" t="s">
        <v>765</v>
      </c>
      <c r="E30" t="s">
        <v>1027</v>
      </c>
      <c r="F30">
        <v>977</v>
      </c>
      <c r="G30" t="s">
        <v>1028</v>
      </c>
      <c r="I30" s="2" t="s">
        <v>1042</v>
      </c>
      <c r="J30" s="2">
        <v>986</v>
      </c>
      <c r="K30" s="3" t="s">
        <v>1043</v>
      </c>
      <c r="N30" s="5" t="s">
        <v>1381</v>
      </c>
      <c r="O30" s="5" t="s">
        <v>1798</v>
      </c>
      <c r="P30" t="s">
        <v>1720</v>
      </c>
      <c r="S30" t="s">
        <v>1490</v>
      </c>
      <c r="T30" t="s">
        <v>1490</v>
      </c>
      <c r="U30" t="s">
        <v>1490</v>
      </c>
      <c r="V30" t="s">
        <v>1490</v>
      </c>
      <c r="W30" t="s">
        <v>1490</v>
      </c>
      <c r="X30" t="s">
        <v>1490</v>
      </c>
      <c r="Y30" t="s">
        <v>1490</v>
      </c>
    </row>
    <row r="31" spans="1:25" x14ac:dyDescent="0.3">
      <c r="A31" t="s">
        <v>87</v>
      </c>
      <c r="B31" t="s">
        <v>88</v>
      </c>
      <c r="C31" t="s">
        <v>89</v>
      </c>
      <c r="D31" t="s">
        <v>766</v>
      </c>
      <c r="E31" t="s">
        <v>1047</v>
      </c>
      <c r="F31">
        <v>72</v>
      </c>
      <c r="G31" t="s">
        <v>1048</v>
      </c>
      <c r="I31" s="2" t="s">
        <v>1044</v>
      </c>
      <c r="J31" s="2">
        <v>44</v>
      </c>
      <c r="K31" s="3" t="s">
        <v>1045</v>
      </c>
      <c r="N31" s="5" t="s">
        <v>1382</v>
      </c>
      <c r="O31" s="5" t="s">
        <v>1781</v>
      </c>
      <c r="P31" t="s">
        <v>1703</v>
      </c>
    </row>
    <row r="32" spans="1:25" x14ac:dyDescent="0.3">
      <c r="A32" t="s">
        <v>90</v>
      </c>
      <c r="B32" t="s">
        <v>91</v>
      </c>
      <c r="C32" t="s">
        <v>92</v>
      </c>
      <c r="D32" t="s">
        <v>767</v>
      </c>
      <c r="E32" t="s">
        <v>1042</v>
      </c>
      <c r="F32">
        <v>986</v>
      </c>
      <c r="G32" t="s">
        <v>1043</v>
      </c>
      <c r="I32" s="2" t="s">
        <v>80</v>
      </c>
      <c r="J32" s="2">
        <v>64</v>
      </c>
      <c r="K32" s="3" t="s">
        <v>1046</v>
      </c>
      <c r="N32" s="5" t="s">
        <v>1383</v>
      </c>
      <c r="O32" s="5" t="s">
        <v>1795</v>
      </c>
      <c r="P32" t="s">
        <v>1717</v>
      </c>
    </row>
    <row r="33" spans="1:16" x14ac:dyDescent="0.3">
      <c r="A33" t="s">
        <v>96</v>
      </c>
      <c r="B33" t="s">
        <v>97</v>
      </c>
      <c r="C33" t="s">
        <v>98</v>
      </c>
      <c r="D33" t="s">
        <v>769</v>
      </c>
      <c r="E33" t="s">
        <v>1199</v>
      </c>
      <c r="F33">
        <v>840</v>
      </c>
      <c r="G33" t="s">
        <v>1200</v>
      </c>
      <c r="I33" s="2" t="s">
        <v>1047</v>
      </c>
      <c r="J33" s="2">
        <v>72</v>
      </c>
      <c r="K33" s="3" t="s">
        <v>1048</v>
      </c>
      <c r="N33" s="5" t="s">
        <v>1384</v>
      </c>
      <c r="O33" s="5" t="s">
        <v>1786</v>
      </c>
      <c r="P33" t="s">
        <v>1708</v>
      </c>
    </row>
    <row r="34" spans="1:16" x14ac:dyDescent="0.3">
      <c r="A34" t="s">
        <v>93</v>
      </c>
      <c r="B34" t="s">
        <v>94</v>
      </c>
      <c r="C34" t="s">
        <v>95</v>
      </c>
      <c r="D34" t="s">
        <v>768</v>
      </c>
      <c r="E34" t="s">
        <v>1199</v>
      </c>
      <c r="F34">
        <v>840</v>
      </c>
      <c r="G34" t="s">
        <v>1200</v>
      </c>
      <c r="I34" s="2" t="s">
        <v>1219</v>
      </c>
      <c r="J34" s="2">
        <v>974</v>
      </c>
      <c r="K34" s="3" t="s">
        <v>1220</v>
      </c>
      <c r="N34" s="5" t="s">
        <v>1385</v>
      </c>
      <c r="O34" s="5" t="s">
        <v>1792</v>
      </c>
      <c r="P34" t="s">
        <v>1714</v>
      </c>
    </row>
    <row r="35" spans="1:16" x14ac:dyDescent="0.3">
      <c r="A35" t="s">
        <v>99</v>
      </c>
      <c r="B35" t="s">
        <v>100</v>
      </c>
      <c r="C35" t="s">
        <v>101</v>
      </c>
      <c r="D35" t="s">
        <v>770</v>
      </c>
      <c r="E35" t="s">
        <v>1039</v>
      </c>
      <c r="F35">
        <v>96</v>
      </c>
      <c r="G35" t="s">
        <v>1040</v>
      </c>
      <c r="I35" s="2" t="s">
        <v>1049</v>
      </c>
      <c r="J35" s="2">
        <v>84</v>
      </c>
      <c r="K35" s="3" t="s">
        <v>1050</v>
      </c>
      <c r="N35" s="5" t="s">
        <v>1386</v>
      </c>
      <c r="O35" s="5" t="s">
        <v>1776</v>
      </c>
      <c r="P35" t="s">
        <v>1698</v>
      </c>
    </row>
    <row r="36" spans="1:16" x14ac:dyDescent="0.3">
      <c r="A36" t="s">
        <v>102</v>
      </c>
      <c r="B36" t="s">
        <v>103</v>
      </c>
      <c r="C36" t="s">
        <v>104</v>
      </c>
      <c r="D36" t="s">
        <v>771</v>
      </c>
      <c r="E36" t="s">
        <v>1032</v>
      </c>
      <c r="F36">
        <v>975</v>
      </c>
      <c r="G36" t="s">
        <v>1216</v>
      </c>
      <c r="I36" s="2" t="s">
        <v>1051</v>
      </c>
      <c r="J36" s="2">
        <v>124</v>
      </c>
      <c r="K36" s="3" t="s">
        <v>1052</v>
      </c>
      <c r="N36" s="5" t="s">
        <v>1387</v>
      </c>
      <c r="O36" s="5" t="s">
        <v>1806</v>
      </c>
      <c r="P36" t="s">
        <v>1728</v>
      </c>
    </row>
    <row r="37" spans="1:16" x14ac:dyDescent="0.3">
      <c r="A37" t="s">
        <v>105</v>
      </c>
      <c r="B37" t="s">
        <v>106</v>
      </c>
      <c r="C37" t="s">
        <v>107</v>
      </c>
      <c r="D37" t="s">
        <v>772</v>
      </c>
      <c r="E37" t="s">
        <v>1211</v>
      </c>
      <c r="F37">
        <v>952</v>
      </c>
      <c r="G37" t="s">
        <v>1314</v>
      </c>
      <c r="I37" s="2" t="s">
        <v>1053</v>
      </c>
      <c r="J37" s="2">
        <v>976</v>
      </c>
      <c r="K37" s="3" t="s">
        <v>1054</v>
      </c>
      <c r="N37" s="5" t="s">
        <v>1388</v>
      </c>
      <c r="O37" s="5" t="s">
        <v>1774</v>
      </c>
      <c r="P37" t="s">
        <v>1696</v>
      </c>
    </row>
    <row r="38" spans="1:16" x14ac:dyDescent="0.3">
      <c r="A38" t="s">
        <v>108</v>
      </c>
      <c r="B38" t="s">
        <v>109</v>
      </c>
      <c r="C38" t="s">
        <v>110</v>
      </c>
      <c r="D38" t="s">
        <v>773</v>
      </c>
      <c r="E38" t="s">
        <v>1035</v>
      </c>
      <c r="F38">
        <v>108</v>
      </c>
      <c r="G38" t="s">
        <v>1036</v>
      </c>
      <c r="I38" s="2" t="s">
        <v>1055</v>
      </c>
      <c r="J38" s="2">
        <v>756</v>
      </c>
      <c r="K38" s="3" t="s">
        <v>1056</v>
      </c>
      <c r="N38" s="5" t="s">
        <v>1389</v>
      </c>
      <c r="O38" s="5" t="s">
        <v>1765</v>
      </c>
      <c r="P38" t="s">
        <v>1687</v>
      </c>
    </row>
    <row r="39" spans="1:16" x14ac:dyDescent="0.3">
      <c r="A39" t="s">
        <v>111</v>
      </c>
      <c r="B39" t="s">
        <v>112</v>
      </c>
      <c r="C39" t="s">
        <v>113</v>
      </c>
      <c r="D39" t="s">
        <v>774</v>
      </c>
      <c r="E39" t="s">
        <v>1118</v>
      </c>
      <c r="F39">
        <v>116</v>
      </c>
      <c r="G39" t="s">
        <v>1248</v>
      </c>
      <c r="I39" s="2" t="s">
        <v>1057</v>
      </c>
      <c r="J39" s="2">
        <v>990</v>
      </c>
      <c r="K39" s="3" t="s">
        <v>1221</v>
      </c>
      <c r="N39" s="5" t="s">
        <v>1390</v>
      </c>
      <c r="O39" s="5" t="s">
        <v>1789</v>
      </c>
      <c r="P39" t="s">
        <v>1711</v>
      </c>
    </row>
    <row r="40" spans="1:16" x14ac:dyDescent="0.3">
      <c r="A40" t="s">
        <v>114</v>
      </c>
      <c r="B40" t="s">
        <v>115</v>
      </c>
      <c r="C40" t="s">
        <v>116</v>
      </c>
      <c r="D40" t="s">
        <v>775</v>
      </c>
      <c r="E40" t="s">
        <v>1208</v>
      </c>
      <c r="F40">
        <v>950</v>
      </c>
      <c r="G40" t="s">
        <v>1320</v>
      </c>
      <c r="I40" s="2" t="s">
        <v>1222</v>
      </c>
      <c r="J40" s="2">
        <v>0</v>
      </c>
      <c r="K40" s="3" t="s">
        <v>1223</v>
      </c>
      <c r="N40" s="5" t="s">
        <v>1391</v>
      </c>
      <c r="O40" s="5" t="s">
        <v>1833</v>
      </c>
      <c r="P40" t="s">
        <v>1756</v>
      </c>
    </row>
    <row r="41" spans="1:16" x14ac:dyDescent="0.3">
      <c r="A41" t="s">
        <v>117</v>
      </c>
      <c r="B41" t="s">
        <v>118</v>
      </c>
      <c r="C41" t="s">
        <v>119</v>
      </c>
      <c r="D41" t="s">
        <v>776</v>
      </c>
      <c r="E41" t="s">
        <v>1051</v>
      </c>
      <c r="F41">
        <v>124</v>
      </c>
      <c r="G41" t="s">
        <v>1052</v>
      </c>
      <c r="I41" s="2" t="s">
        <v>1058</v>
      </c>
      <c r="J41" s="2">
        <v>170</v>
      </c>
      <c r="K41" s="3" t="s">
        <v>1059</v>
      </c>
      <c r="N41" s="5" t="s">
        <v>1392</v>
      </c>
      <c r="O41" s="5" t="s">
        <v>1829</v>
      </c>
      <c r="P41" t="s">
        <v>1752</v>
      </c>
    </row>
    <row r="42" spans="1:16" x14ac:dyDescent="0.3">
      <c r="A42" t="s">
        <v>120</v>
      </c>
      <c r="B42" t="s">
        <v>121</v>
      </c>
      <c r="C42" t="s">
        <v>122</v>
      </c>
      <c r="D42" t="s">
        <v>777</v>
      </c>
      <c r="E42" t="s">
        <v>1063</v>
      </c>
      <c r="F42">
        <v>132</v>
      </c>
      <c r="G42" t="s">
        <v>1225</v>
      </c>
      <c r="I42" s="2" t="s">
        <v>1060</v>
      </c>
      <c r="J42" s="2">
        <v>188</v>
      </c>
      <c r="K42" s="3" t="s">
        <v>1061</v>
      </c>
      <c r="N42" s="5" t="s">
        <v>1393</v>
      </c>
      <c r="O42" s="5" t="s">
        <v>1771</v>
      </c>
      <c r="P42" t="s">
        <v>1693</v>
      </c>
    </row>
    <row r="43" spans="1:16" x14ac:dyDescent="0.3">
      <c r="A43" t="s">
        <v>123</v>
      </c>
      <c r="B43" t="s">
        <v>124</v>
      </c>
      <c r="C43" t="s">
        <v>125</v>
      </c>
      <c r="D43" t="s">
        <v>778</v>
      </c>
      <c r="E43" t="s">
        <v>1123</v>
      </c>
      <c r="F43">
        <v>136</v>
      </c>
      <c r="G43" t="s">
        <v>1253</v>
      </c>
      <c r="I43" s="2" t="s">
        <v>1062</v>
      </c>
      <c r="J43" s="2">
        <v>931</v>
      </c>
      <c r="K43" s="3" t="s">
        <v>1224</v>
      </c>
      <c r="N43" s="5" t="s">
        <v>1394</v>
      </c>
      <c r="O43" s="5" t="s">
        <v>1831</v>
      </c>
      <c r="P43" t="s">
        <v>1754</v>
      </c>
    </row>
    <row r="44" spans="1:16" x14ac:dyDescent="0.3">
      <c r="A44" t="s">
        <v>126</v>
      </c>
      <c r="B44" t="s">
        <v>127</v>
      </c>
      <c r="C44" t="s">
        <v>128</v>
      </c>
      <c r="D44" t="s">
        <v>779</v>
      </c>
      <c r="E44" t="s">
        <v>1208</v>
      </c>
      <c r="F44">
        <v>950</v>
      </c>
      <c r="G44" t="s">
        <v>1320</v>
      </c>
      <c r="I44" s="2" t="s">
        <v>1063</v>
      </c>
      <c r="J44" s="2">
        <v>132</v>
      </c>
      <c r="K44" s="3" t="s">
        <v>1225</v>
      </c>
      <c r="N44" s="5" t="s">
        <v>1395</v>
      </c>
      <c r="O44" s="5" t="s">
        <v>1832</v>
      </c>
      <c r="P44" t="s">
        <v>1755</v>
      </c>
    </row>
    <row r="45" spans="1:16" x14ac:dyDescent="0.3">
      <c r="A45" t="s">
        <v>129</v>
      </c>
      <c r="B45" t="s">
        <v>130</v>
      </c>
      <c r="C45" t="s">
        <v>131</v>
      </c>
      <c r="D45" t="s">
        <v>780</v>
      </c>
      <c r="E45" t="s">
        <v>1208</v>
      </c>
      <c r="F45">
        <v>950</v>
      </c>
      <c r="G45" t="s">
        <v>1320</v>
      </c>
      <c r="I45" s="2" t="s">
        <v>1064</v>
      </c>
      <c r="J45" s="2">
        <v>203</v>
      </c>
      <c r="K45" s="3" t="s">
        <v>1065</v>
      </c>
      <c r="N45" s="5" t="s">
        <v>1396</v>
      </c>
      <c r="O45" s="5" t="s">
        <v>1796</v>
      </c>
      <c r="P45" t="s">
        <v>1718</v>
      </c>
    </row>
    <row r="46" spans="1:16" x14ac:dyDescent="0.3">
      <c r="A46" t="s">
        <v>132</v>
      </c>
      <c r="B46" t="s">
        <v>133</v>
      </c>
      <c r="C46" t="s">
        <v>134</v>
      </c>
      <c r="D46" t="s">
        <v>781</v>
      </c>
      <c r="E46" t="s">
        <v>1057</v>
      </c>
      <c r="F46">
        <v>990</v>
      </c>
      <c r="G46" t="s">
        <v>1221</v>
      </c>
      <c r="I46" s="2" t="s">
        <v>1066</v>
      </c>
      <c r="J46" s="2">
        <v>262</v>
      </c>
      <c r="K46" s="3" t="s">
        <v>1067</v>
      </c>
      <c r="N46" s="5" t="s">
        <v>1397</v>
      </c>
      <c r="O46" s="5" t="s">
        <v>1830</v>
      </c>
      <c r="P46" t="s">
        <v>1753</v>
      </c>
    </row>
    <row r="47" spans="1:16" x14ac:dyDescent="0.3">
      <c r="A47" t="s">
        <v>135</v>
      </c>
      <c r="B47" t="s">
        <v>136</v>
      </c>
      <c r="C47" t="s">
        <v>137</v>
      </c>
      <c r="D47" t="s">
        <v>782</v>
      </c>
      <c r="E47" t="s">
        <v>1222</v>
      </c>
      <c r="F47">
        <v>0</v>
      </c>
      <c r="G47" t="s">
        <v>1223</v>
      </c>
      <c r="I47" s="2" t="s">
        <v>1068</v>
      </c>
      <c r="J47" s="2">
        <v>208</v>
      </c>
      <c r="K47" s="3" t="s">
        <v>1069</v>
      </c>
      <c r="N47" s="5" t="s">
        <v>1398</v>
      </c>
      <c r="O47" s="5" t="s">
        <v>1960</v>
      </c>
      <c r="P47" t="s">
        <v>1729</v>
      </c>
    </row>
    <row r="48" spans="1:16" x14ac:dyDescent="0.3">
      <c r="A48" t="s">
        <v>142</v>
      </c>
      <c r="B48" t="s">
        <v>143</v>
      </c>
      <c r="C48" t="s">
        <v>144</v>
      </c>
      <c r="D48" t="s">
        <v>785</v>
      </c>
      <c r="E48" t="s">
        <v>1021</v>
      </c>
      <c r="F48">
        <v>36</v>
      </c>
      <c r="G48" t="s">
        <v>1022</v>
      </c>
      <c r="I48" s="2" t="s">
        <v>1070</v>
      </c>
      <c r="J48" s="2">
        <v>214</v>
      </c>
      <c r="K48" s="3" t="s">
        <v>1071</v>
      </c>
      <c r="N48" s="5" t="s">
        <v>1399</v>
      </c>
      <c r="O48" s="5" t="s">
        <v>1817</v>
      </c>
      <c r="P48" t="s">
        <v>1740</v>
      </c>
    </row>
    <row r="49" spans="1:16" x14ac:dyDescent="0.3">
      <c r="A49" t="s">
        <v>145</v>
      </c>
      <c r="B49" t="s">
        <v>146</v>
      </c>
      <c r="C49" t="s">
        <v>147</v>
      </c>
      <c r="D49" t="s">
        <v>786</v>
      </c>
      <c r="E49" t="s">
        <v>1021</v>
      </c>
      <c r="F49">
        <v>36</v>
      </c>
      <c r="G49" t="s">
        <v>1022</v>
      </c>
      <c r="I49" s="2" t="s">
        <v>1072</v>
      </c>
      <c r="J49" s="2">
        <v>12</v>
      </c>
      <c r="K49" s="3" t="s">
        <v>1073</v>
      </c>
      <c r="N49" s="5" t="s">
        <v>1400</v>
      </c>
      <c r="O49" s="5" t="s">
        <v>1807</v>
      </c>
      <c r="P49" t="s">
        <v>1730</v>
      </c>
    </row>
    <row r="50" spans="1:16" x14ac:dyDescent="0.3">
      <c r="A50" t="s">
        <v>148</v>
      </c>
      <c r="B50" t="s">
        <v>149</v>
      </c>
      <c r="C50" t="s">
        <v>150</v>
      </c>
      <c r="D50" t="s">
        <v>787</v>
      </c>
      <c r="E50" t="s">
        <v>1058</v>
      </c>
      <c r="F50">
        <v>170</v>
      </c>
      <c r="G50" t="s">
        <v>1059</v>
      </c>
      <c r="I50" s="2" t="s">
        <v>1074</v>
      </c>
      <c r="J50" s="2">
        <v>818</v>
      </c>
      <c r="K50" s="3" t="s">
        <v>1075</v>
      </c>
      <c r="N50" s="5" t="s">
        <v>1401</v>
      </c>
      <c r="O50" s="5" t="s">
        <v>1784</v>
      </c>
      <c r="P50" t="s">
        <v>1706</v>
      </c>
    </row>
    <row r="51" spans="1:16" x14ac:dyDescent="0.3">
      <c r="A51" t="s">
        <v>151</v>
      </c>
      <c r="B51" t="s">
        <v>152</v>
      </c>
      <c r="C51" t="s">
        <v>153</v>
      </c>
      <c r="D51" t="s">
        <v>788</v>
      </c>
      <c r="E51" t="s">
        <v>1119</v>
      </c>
      <c r="F51">
        <v>174</v>
      </c>
      <c r="G51" t="s">
        <v>1249</v>
      </c>
      <c r="I51" s="2" t="s">
        <v>1076</v>
      </c>
      <c r="J51" s="2">
        <v>232</v>
      </c>
      <c r="K51" s="3" t="s">
        <v>1077</v>
      </c>
      <c r="N51" s="5" t="s">
        <v>1402</v>
      </c>
      <c r="O51" s="5" t="s">
        <v>1825</v>
      </c>
      <c r="P51" t="s">
        <v>1748</v>
      </c>
    </row>
    <row r="52" spans="1:16" x14ac:dyDescent="0.3">
      <c r="A52" t="s">
        <v>158</v>
      </c>
      <c r="B52" t="s">
        <v>159</v>
      </c>
      <c r="C52" t="s">
        <v>160</v>
      </c>
      <c r="D52" t="s">
        <v>791</v>
      </c>
      <c r="E52" t="s">
        <v>1060</v>
      </c>
      <c r="F52">
        <v>188</v>
      </c>
      <c r="G52" t="s">
        <v>1061</v>
      </c>
      <c r="I52" s="2" t="s">
        <v>1078</v>
      </c>
      <c r="J52" s="2">
        <v>230</v>
      </c>
      <c r="K52" s="3" t="s">
        <v>1079</v>
      </c>
      <c r="N52" s="5" t="s">
        <v>1403</v>
      </c>
      <c r="O52" s="5" t="s">
        <v>1767</v>
      </c>
      <c r="P52" t="s">
        <v>1689</v>
      </c>
    </row>
    <row r="53" spans="1:16" x14ac:dyDescent="0.3">
      <c r="A53" t="s">
        <v>724</v>
      </c>
      <c r="B53" t="s">
        <v>161</v>
      </c>
      <c r="C53" t="s">
        <v>162</v>
      </c>
      <c r="D53" t="s">
        <v>792</v>
      </c>
      <c r="E53" t="s">
        <v>1211</v>
      </c>
      <c r="F53">
        <v>952</v>
      </c>
      <c r="G53" t="s">
        <v>1314</v>
      </c>
      <c r="I53" s="2" t="s">
        <v>1080</v>
      </c>
      <c r="J53" s="2">
        <v>978</v>
      </c>
      <c r="K53" s="3" t="s">
        <v>1081</v>
      </c>
      <c r="N53" s="5" t="s">
        <v>1404</v>
      </c>
      <c r="O53" s="5" t="s">
        <v>1809</v>
      </c>
      <c r="P53" t="s">
        <v>1732</v>
      </c>
    </row>
    <row r="54" spans="1:16" x14ac:dyDescent="0.3">
      <c r="A54" t="s">
        <v>163</v>
      </c>
      <c r="B54" t="s">
        <v>164</v>
      </c>
      <c r="C54" t="s">
        <v>165</v>
      </c>
      <c r="D54" t="s">
        <v>793</v>
      </c>
      <c r="E54" t="s">
        <v>1102</v>
      </c>
      <c r="F54">
        <v>191</v>
      </c>
      <c r="G54" t="s">
        <v>1232</v>
      </c>
      <c r="I54" s="2" t="s">
        <v>1082</v>
      </c>
      <c r="J54" s="2">
        <v>242</v>
      </c>
      <c r="K54" s="3" t="s">
        <v>1226</v>
      </c>
      <c r="N54" s="5" t="s">
        <v>1405</v>
      </c>
      <c r="O54" s="5" t="s">
        <v>1772</v>
      </c>
      <c r="P54" t="s">
        <v>1694</v>
      </c>
    </row>
    <row r="55" spans="1:16" x14ac:dyDescent="0.3">
      <c r="A55" t="s">
        <v>166</v>
      </c>
      <c r="B55" t="s">
        <v>167</v>
      </c>
      <c r="C55" t="s">
        <v>168</v>
      </c>
      <c r="D55" t="s">
        <v>794</v>
      </c>
      <c r="E55" t="s">
        <v>1062</v>
      </c>
      <c r="F55">
        <v>931</v>
      </c>
      <c r="G55" t="s">
        <v>1224</v>
      </c>
      <c r="I55" s="2" t="s">
        <v>1083</v>
      </c>
      <c r="J55" s="2">
        <v>238</v>
      </c>
      <c r="K55" s="3" t="s">
        <v>1084</v>
      </c>
      <c r="N55" s="5" t="s">
        <v>1406</v>
      </c>
      <c r="O55" s="5" t="s">
        <v>1790</v>
      </c>
      <c r="P55" t="s">
        <v>1712</v>
      </c>
    </row>
    <row r="56" spans="1:16" x14ac:dyDescent="0.3">
      <c r="A56" t="s">
        <v>169</v>
      </c>
      <c r="B56" t="s">
        <v>170</v>
      </c>
      <c r="C56" t="s">
        <v>171</v>
      </c>
      <c r="D56" t="s">
        <v>795</v>
      </c>
      <c r="E56" t="s">
        <v>1080</v>
      </c>
      <c r="F56">
        <v>978</v>
      </c>
      <c r="G56" t="s">
        <v>1081</v>
      </c>
      <c r="I56" s="2" t="s">
        <v>1085</v>
      </c>
      <c r="J56" s="2">
        <v>826</v>
      </c>
      <c r="K56" s="3" t="s">
        <v>1086</v>
      </c>
      <c r="N56" s="5" t="s">
        <v>1407</v>
      </c>
      <c r="O56" s="5" t="s">
        <v>1810</v>
      </c>
      <c r="P56" t="s">
        <v>1733</v>
      </c>
    </row>
    <row r="57" spans="1:16" x14ac:dyDescent="0.3">
      <c r="A57" t="s">
        <v>172</v>
      </c>
      <c r="B57" t="s">
        <v>173</v>
      </c>
      <c r="C57" t="s">
        <v>174</v>
      </c>
      <c r="D57" t="s">
        <v>796</v>
      </c>
      <c r="E57" t="s">
        <v>1064</v>
      </c>
      <c r="F57">
        <v>203</v>
      </c>
      <c r="G57" t="s">
        <v>1065</v>
      </c>
      <c r="I57" s="2" t="s">
        <v>1087</v>
      </c>
      <c r="J57" s="2">
        <v>981</v>
      </c>
      <c r="K57" s="3" t="s">
        <v>1088</v>
      </c>
      <c r="N57" s="5" t="s">
        <v>1408</v>
      </c>
      <c r="O57" s="5" t="s">
        <v>1775</v>
      </c>
      <c r="P57" t="s">
        <v>1697</v>
      </c>
    </row>
    <row r="58" spans="1:16" x14ac:dyDescent="0.3">
      <c r="A58" t="s">
        <v>721</v>
      </c>
      <c r="B58" t="s">
        <v>156</v>
      </c>
      <c r="C58" t="s">
        <v>157</v>
      </c>
      <c r="D58" t="s">
        <v>790</v>
      </c>
      <c r="E58" t="s">
        <v>1053</v>
      </c>
      <c r="F58">
        <v>976</v>
      </c>
      <c r="G58" t="s">
        <v>1054</v>
      </c>
      <c r="I58" s="2" t="s">
        <v>1227</v>
      </c>
      <c r="J58" s="2">
        <v>0</v>
      </c>
      <c r="K58" s="3" t="s">
        <v>1228</v>
      </c>
      <c r="N58" s="5" t="s">
        <v>1409</v>
      </c>
      <c r="O58" s="5" t="s">
        <v>1773</v>
      </c>
      <c r="P58" t="s">
        <v>1695</v>
      </c>
    </row>
    <row r="59" spans="1:16" x14ac:dyDescent="0.3">
      <c r="A59" t="s">
        <v>175</v>
      </c>
      <c r="B59" t="s">
        <v>176</v>
      </c>
      <c r="C59" t="s">
        <v>177</v>
      </c>
      <c r="D59" t="s">
        <v>797</v>
      </c>
      <c r="E59" t="s">
        <v>1068</v>
      </c>
      <c r="F59">
        <v>208</v>
      </c>
      <c r="G59" t="s">
        <v>1069</v>
      </c>
      <c r="I59" s="2" t="s">
        <v>1089</v>
      </c>
      <c r="J59" s="2">
        <v>936</v>
      </c>
      <c r="K59" s="3" t="s">
        <v>1090</v>
      </c>
      <c r="N59" s="5" t="s">
        <v>1410</v>
      </c>
      <c r="O59" s="5" t="s">
        <v>1828</v>
      </c>
      <c r="P59" t="s">
        <v>1751</v>
      </c>
    </row>
    <row r="60" spans="1:16" x14ac:dyDescent="0.3">
      <c r="A60" t="s">
        <v>178</v>
      </c>
      <c r="B60" t="s">
        <v>179</v>
      </c>
      <c r="C60" t="s">
        <v>180</v>
      </c>
      <c r="D60" t="s">
        <v>798</v>
      </c>
      <c r="E60" t="s">
        <v>1066</v>
      </c>
      <c r="F60">
        <v>262</v>
      </c>
      <c r="G60" t="s">
        <v>1067</v>
      </c>
      <c r="I60" s="2" t="s">
        <v>1091</v>
      </c>
      <c r="J60" s="2">
        <v>292</v>
      </c>
      <c r="K60" s="3" t="s">
        <v>1092</v>
      </c>
      <c r="N60" s="5" t="s">
        <v>1411</v>
      </c>
      <c r="O60" s="5" t="s">
        <v>1818</v>
      </c>
      <c r="P60" t="s">
        <v>1741</v>
      </c>
    </row>
    <row r="61" spans="1:16" x14ac:dyDescent="0.3">
      <c r="A61" t="s">
        <v>181</v>
      </c>
      <c r="B61" t="s">
        <v>182</v>
      </c>
      <c r="C61" t="s">
        <v>183</v>
      </c>
      <c r="D61" t="s">
        <v>799</v>
      </c>
      <c r="E61" t="s">
        <v>1209</v>
      </c>
      <c r="F61">
        <v>951</v>
      </c>
      <c r="G61" t="s">
        <v>1210</v>
      </c>
      <c r="I61" s="2" t="s">
        <v>1093</v>
      </c>
      <c r="J61" s="2">
        <v>270</v>
      </c>
      <c r="K61" s="3" t="s">
        <v>1094</v>
      </c>
      <c r="N61" s="5" t="s">
        <v>1412</v>
      </c>
      <c r="O61" s="5" t="s">
        <v>1815</v>
      </c>
      <c r="P61" t="s">
        <v>1738</v>
      </c>
    </row>
    <row r="62" spans="1:16" x14ac:dyDescent="0.3">
      <c r="A62" t="s">
        <v>184</v>
      </c>
      <c r="B62" t="s">
        <v>185</v>
      </c>
      <c r="C62" t="s">
        <v>186</v>
      </c>
      <c r="D62" t="s">
        <v>800</v>
      </c>
      <c r="E62" t="s">
        <v>1070</v>
      </c>
      <c r="F62">
        <v>214</v>
      </c>
      <c r="G62" t="s">
        <v>1071</v>
      </c>
      <c r="I62" s="2" t="s">
        <v>1095</v>
      </c>
      <c r="J62" s="2">
        <v>324</v>
      </c>
      <c r="K62" s="3" t="s">
        <v>1096</v>
      </c>
      <c r="N62" s="5" t="s">
        <v>1413</v>
      </c>
      <c r="O62" s="5" t="s">
        <v>1777</v>
      </c>
      <c r="P62" t="s">
        <v>1699</v>
      </c>
    </row>
    <row r="63" spans="1:16" x14ac:dyDescent="0.3">
      <c r="A63" t="s">
        <v>187</v>
      </c>
      <c r="B63" t="s">
        <v>188</v>
      </c>
      <c r="C63" t="s">
        <v>189</v>
      </c>
      <c r="D63" t="s">
        <v>801</v>
      </c>
      <c r="E63" t="s">
        <v>1199</v>
      </c>
      <c r="F63">
        <v>840</v>
      </c>
      <c r="G63" t="s">
        <v>1200</v>
      </c>
      <c r="I63" s="2" t="s">
        <v>1097</v>
      </c>
      <c r="J63" s="2">
        <v>320</v>
      </c>
      <c r="K63" s="3" t="s">
        <v>1098</v>
      </c>
      <c r="N63" s="5" t="s">
        <v>1414</v>
      </c>
      <c r="O63" s="5" t="s">
        <v>1814</v>
      </c>
      <c r="P63" t="s">
        <v>1737</v>
      </c>
    </row>
    <row r="64" spans="1:16" x14ac:dyDescent="0.3">
      <c r="A64" t="s">
        <v>190</v>
      </c>
      <c r="B64" t="s">
        <v>191</v>
      </c>
      <c r="C64" t="s">
        <v>192</v>
      </c>
      <c r="D64" t="s">
        <v>802</v>
      </c>
      <c r="E64" t="s">
        <v>1074</v>
      </c>
      <c r="F64">
        <v>818</v>
      </c>
      <c r="G64" t="s">
        <v>1075</v>
      </c>
      <c r="I64" s="2" t="s">
        <v>1099</v>
      </c>
      <c r="J64" s="2">
        <v>328</v>
      </c>
      <c r="K64" s="3" t="s">
        <v>1229</v>
      </c>
      <c r="N64" s="5" t="s">
        <v>1415</v>
      </c>
      <c r="O64" s="5" t="s">
        <v>1801</v>
      </c>
      <c r="P64" t="s">
        <v>1723</v>
      </c>
    </row>
    <row r="65" spans="1:16" x14ac:dyDescent="0.3">
      <c r="A65" t="s">
        <v>193</v>
      </c>
      <c r="B65" t="s">
        <v>194</v>
      </c>
      <c r="C65" t="s">
        <v>195</v>
      </c>
      <c r="D65" t="s">
        <v>803</v>
      </c>
      <c r="E65" t="s">
        <v>1199</v>
      </c>
      <c r="F65">
        <v>840</v>
      </c>
      <c r="G65" t="s">
        <v>1200</v>
      </c>
      <c r="I65" s="2" t="s">
        <v>1100</v>
      </c>
      <c r="J65" s="2">
        <v>344</v>
      </c>
      <c r="K65" s="3" t="s">
        <v>1230</v>
      </c>
      <c r="N65" s="5" t="s">
        <v>1416</v>
      </c>
      <c r="O65" s="5" t="s">
        <v>1813</v>
      </c>
      <c r="P65" t="s">
        <v>1736</v>
      </c>
    </row>
    <row r="66" spans="1:16" x14ac:dyDescent="0.3">
      <c r="A66" t="s">
        <v>196</v>
      </c>
      <c r="B66" t="s">
        <v>197</v>
      </c>
      <c r="C66" t="s">
        <v>198</v>
      </c>
      <c r="D66" t="s">
        <v>804</v>
      </c>
      <c r="E66" t="s">
        <v>1208</v>
      </c>
      <c r="F66">
        <v>950</v>
      </c>
      <c r="G66" t="s">
        <v>1320</v>
      </c>
      <c r="I66" s="2" t="s">
        <v>1101</v>
      </c>
      <c r="J66" s="2">
        <v>340</v>
      </c>
      <c r="K66" s="3" t="s">
        <v>1231</v>
      </c>
      <c r="N66" s="5" t="s">
        <v>1417</v>
      </c>
      <c r="O66" s="5" t="s">
        <v>1812</v>
      </c>
      <c r="P66" t="s">
        <v>1735</v>
      </c>
    </row>
    <row r="67" spans="1:16" x14ac:dyDescent="0.3">
      <c r="A67" t="s">
        <v>199</v>
      </c>
      <c r="B67" t="s">
        <v>200</v>
      </c>
      <c r="C67" t="s">
        <v>201</v>
      </c>
      <c r="D67" t="s">
        <v>805</v>
      </c>
      <c r="E67" t="s">
        <v>1076</v>
      </c>
      <c r="F67">
        <v>232</v>
      </c>
      <c r="G67" t="s">
        <v>1077</v>
      </c>
      <c r="I67" s="2" t="s">
        <v>1102</v>
      </c>
      <c r="J67" s="2">
        <v>191</v>
      </c>
      <c r="K67" s="3" t="s">
        <v>1232</v>
      </c>
      <c r="N67" s="5" t="s">
        <v>1418</v>
      </c>
      <c r="O67" s="5" t="s">
        <v>1768</v>
      </c>
      <c r="P67" t="s">
        <v>1690</v>
      </c>
    </row>
    <row r="68" spans="1:16" x14ac:dyDescent="0.3">
      <c r="A68" t="s">
        <v>202</v>
      </c>
      <c r="B68" t="s">
        <v>203</v>
      </c>
      <c r="C68" t="s">
        <v>204</v>
      </c>
      <c r="D68" t="s">
        <v>806</v>
      </c>
      <c r="E68" t="s">
        <v>1080</v>
      </c>
      <c r="F68">
        <v>978</v>
      </c>
      <c r="G68" t="s">
        <v>1081</v>
      </c>
      <c r="I68" s="2" t="s">
        <v>1103</v>
      </c>
      <c r="J68" s="2">
        <v>332</v>
      </c>
      <c r="K68" s="3" t="s">
        <v>1233</v>
      </c>
      <c r="N68" s="5" t="s">
        <v>1419</v>
      </c>
      <c r="O68" s="5" t="s">
        <v>1769</v>
      </c>
      <c r="P68" t="s">
        <v>1691</v>
      </c>
    </row>
    <row r="69" spans="1:16" x14ac:dyDescent="0.3">
      <c r="A69" t="s">
        <v>734</v>
      </c>
      <c r="B69" t="s">
        <v>619</v>
      </c>
      <c r="C69" t="s">
        <v>620</v>
      </c>
      <c r="D69" t="s">
        <v>948</v>
      </c>
      <c r="E69" t="s">
        <v>1182</v>
      </c>
      <c r="F69">
        <v>748</v>
      </c>
      <c r="G69" t="s">
        <v>1300</v>
      </c>
      <c r="I69" s="2" t="s">
        <v>1104</v>
      </c>
      <c r="J69" s="2">
        <v>348</v>
      </c>
      <c r="K69" s="3" t="s">
        <v>1234</v>
      </c>
      <c r="N69" s="5" t="s">
        <v>1420</v>
      </c>
      <c r="O69" s="5" t="s">
        <v>1780</v>
      </c>
      <c r="P69" t="s">
        <v>1702</v>
      </c>
    </row>
    <row r="70" spans="1:16" x14ac:dyDescent="0.3">
      <c r="A70" t="s">
        <v>205</v>
      </c>
      <c r="B70" t="s">
        <v>206</v>
      </c>
      <c r="C70" t="s">
        <v>207</v>
      </c>
      <c r="D70" t="s">
        <v>807</v>
      </c>
      <c r="E70" t="s">
        <v>1078</v>
      </c>
      <c r="F70">
        <v>230</v>
      </c>
      <c r="G70" t="s">
        <v>1079</v>
      </c>
      <c r="I70" s="2" t="s">
        <v>1105</v>
      </c>
      <c r="J70" s="2">
        <v>360</v>
      </c>
      <c r="K70" s="3" t="s">
        <v>1235</v>
      </c>
      <c r="N70" s="5" t="s">
        <v>1421</v>
      </c>
      <c r="O70" s="5" t="s">
        <v>1778</v>
      </c>
      <c r="P70" t="s">
        <v>1700</v>
      </c>
    </row>
    <row r="71" spans="1:16" x14ac:dyDescent="0.3">
      <c r="A71" t="s">
        <v>725</v>
      </c>
      <c r="B71" t="s">
        <v>208</v>
      </c>
      <c r="C71" t="s">
        <v>209</v>
      </c>
      <c r="D71" t="s">
        <v>808</v>
      </c>
      <c r="E71" t="s">
        <v>1083</v>
      </c>
      <c r="F71">
        <v>238</v>
      </c>
      <c r="G71" t="s">
        <v>1084</v>
      </c>
      <c r="I71" s="2" t="s">
        <v>1106</v>
      </c>
      <c r="J71" s="2">
        <v>376</v>
      </c>
      <c r="K71" s="3" t="s">
        <v>1236</v>
      </c>
      <c r="N71" s="5" t="s">
        <v>1422</v>
      </c>
      <c r="O71" s="5" t="s">
        <v>1824</v>
      </c>
      <c r="P71" t="s">
        <v>1747</v>
      </c>
    </row>
    <row r="72" spans="1:16" x14ac:dyDescent="0.3">
      <c r="A72" t="s">
        <v>210</v>
      </c>
      <c r="B72" t="s">
        <v>211</v>
      </c>
      <c r="C72" t="s">
        <v>212</v>
      </c>
      <c r="D72" t="s">
        <v>809</v>
      </c>
      <c r="E72" t="s">
        <v>1068</v>
      </c>
      <c r="F72">
        <v>208</v>
      </c>
      <c r="G72" t="s">
        <v>1069</v>
      </c>
      <c r="I72" s="2" t="s">
        <v>1237</v>
      </c>
      <c r="J72" s="2">
        <v>0</v>
      </c>
      <c r="K72" s="3" t="s">
        <v>1238</v>
      </c>
      <c r="N72" s="5" t="s">
        <v>1423</v>
      </c>
      <c r="O72" s="5" t="s">
        <v>1782</v>
      </c>
      <c r="P72" t="s">
        <v>1704</v>
      </c>
    </row>
    <row r="73" spans="1:16" x14ac:dyDescent="0.3">
      <c r="A73" t="s">
        <v>213</v>
      </c>
      <c r="B73" t="s">
        <v>214</v>
      </c>
      <c r="C73" t="s">
        <v>215</v>
      </c>
      <c r="D73" t="s">
        <v>810</v>
      </c>
      <c r="E73" t="s">
        <v>1082</v>
      </c>
      <c r="F73">
        <v>242</v>
      </c>
      <c r="G73" t="s">
        <v>1226</v>
      </c>
      <c r="I73" s="2" t="s">
        <v>1107</v>
      </c>
      <c r="J73" s="2">
        <v>356</v>
      </c>
      <c r="K73" s="3" t="s">
        <v>1239</v>
      </c>
      <c r="N73" s="5">
        <v>7103</v>
      </c>
      <c r="O73" s="5" t="s">
        <v>1961</v>
      </c>
      <c r="P73" s="5" t="s">
        <v>1962</v>
      </c>
    </row>
    <row r="74" spans="1:16" x14ac:dyDescent="0.3">
      <c r="A74" t="s">
        <v>216</v>
      </c>
      <c r="B74" t="s">
        <v>217</v>
      </c>
      <c r="C74" t="s">
        <v>218</v>
      </c>
      <c r="D74" t="s">
        <v>811</v>
      </c>
      <c r="E74" t="s">
        <v>1080</v>
      </c>
      <c r="F74">
        <v>978</v>
      </c>
      <c r="G74" t="s">
        <v>1081</v>
      </c>
      <c r="I74" s="2" t="s">
        <v>1108</v>
      </c>
      <c r="J74" s="2">
        <v>368</v>
      </c>
      <c r="K74" s="3" t="s">
        <v>1109</v>
      </c>
      <c r="N74" s="238">
        <v>7202</v>
      </c>
      <c r="O74" t="s">
        <v>1963</v>
      </c>
      <c r="P74" t="s">
        <v>1964</v>
      </c>
    </row>
    <row r="75" spans="1:16" x14ac:dyDescent="0.3">
      <c r="A75" t="s">
        <v>219</v>
      </c>
      <c r="B75" t="s">
        <v>220</v>
      </c>
      <c r="C75" t="s">
        <v>221</v>
      </c>
      <c r="D75" t="s">
        <v>812</v>
      </c>
      <c r="E75" t="s">
        <v>1080</v>
      </c>
      <c r="F75">
        <v>978</v>
      </c>
      <c r="G75" t="s">
        <v>1081</v>
      </c>
      <c r="I75" s="2" t="s">
        <v>1110</v>
      </c>
      <c r="J75" s="2">
        <v>364</v>
      </c>
      <c r="K75" s="3" t="s">
        <v>1240</v>
      </c>
    </row>
    <row r="76" spans="1:16" x14ac:dyDescent="0.3">
      <c r="A76" t="s">
        <v>222</v>
      </c>
      <c r="B76" t="s">
        <v>223</v>
      </c>
      <c r="C76" t="s">
        <v>224</v>
      </c>
      <c r="D76" t="s">
        <v>813</v>
      </c>
      <c r="E76" t="s">
        <v>1080</v>
      </c>
      <c r="F76">
        <v>978</v>
      </c>
      <c r="G76" t="s">
        <v>1081</v>
      </c>
      <c r="I76" s="2" t="s">
        <v>1111</v>
      </c>
      <c r="J76" s="2">
        <v>352</v>
      </c>
      <c r="K76" s="3" t="s">
        <v>1112</v>
      </c>
    </row>
    <row r="77" spans="1:16" x14ac:dyDescent="0.3">
      <c r="A77" t="s">
        <v>225</v>
      </c>
      <c r="B77" t="s">
        <v>226</v>
      </c>
      <c r="C77" t="s">
        <v>227</v>
      </c>
      <c r="D77" t="s">
        <v>814</v>
      </c>
      <c r="E77" t="s">
        <v>1080</v>
      </c>
      <c r="F77">
        <v>978</v>
      </c>
      <c r="G77" t="s">
        <v>1081</v>
      </c>
      <c r="I77" s="2" t="s">
        <v>1241</v>
      </c>
      <c r="J77" s="2">
        <v>0</v>
      </c>
      <c r="K77" s="3" t="s">
        <v>1242</v>
      </c>
    </row>
    <row r="78" spans="1:16" x14ac:dyDescent="0.3">
      <c r="A78" t="s">
        <v>228</v>
      </c>
      <c r="B78" t="s">
        <v>229</v>
      </c>
      <c r="C78" t="s">
        <v>230</v>
      </c>
      <c r="D78" t="s">
        <v>815</v>
      </c>
      <c r="E78" t="s">
        <v>1080</v>
      </c>
      <c r="F78">
        <v>978</v>
      </c>
      <c r="G78" t="s">
        <v>1081</v>
      </c>
      <c r="I78" s="2" t="s">
        <v>1113</v>
      </c>
      <c r="J78" s="2">
        <v>388</v>
      </c>
      <c r="K78" s="3" t="s">
        <v>1243</v>
      </c>
    </row>
    <row r="79" spans="1:16" x14ac:dyDescent="0.3">
      <c r="A79" t="s">
        <v>231</v>
      </c>
      <c r="B79" t="s">
        <v>232</v>
      </c>
      <c r="C79" t="s">
        <v>233</v>
      </c>
      <c r="D79" t="s">
        <v>816</v>
      </c>
      <c r="E79" t="s">
        <v>1208</v>
      </c>
      <c r="F79">
        <v>950</v>
      </c>
      <c r="G79" t="s">
        <v>1320</v>
      </c>
      <c r="I79" s="2" t="s">
        <v>1114</v>
      </c>
      <c r="J79" s="2">
        <v>400</v>
      </c>
      <c r="K79" s="3" t="s">
        <v>1244</v>
      </c>
    </row>
    <row r="80" spans="1:16" x14ac:dyDescent="0.3">
      <c r="A80" t="s">
        <v>234</v>
      </c>
      <c r="B80" t="s">
        <v>235</v>
      </c>
      <c r="C80" t="s">
        <v>236</v>
      </c>
      <c r="D80" t="s">
        <v>817</v>
      </c>
      <c r="E80" t="s">
        <v>1093</v>
      </c>
      <c r="F80">
        <v>270</v>
      </c>
      <c r="G80" t="s">
        <v>1094</v>
      </c>
      <c r="I80" s="2" t="s">
        <v>1115</v>
      </c>
      <c r="J80" s="2">
        <v>392</v>
      </c>
      <c r="K80" s="3" t="s">
        <v>1245</v>
      </c>
    </row>
    <row r="81" spans="1:11" x14ac:dyDescent="0.3">
      <c r="A81" t="s">
        <v>237</v>
      </c>
      <c r="B81" t="s">
        <v>238</v>
      </c>
      <c r="C81" t="s">
        <v>239</v>
      </c>
      <c r="D81" t="s">
        <v>818</v>
      </c>
      <c r="E81" t="s">
        <v>1087</v>
      </c>
      <c r="F81">
        <v>981</v>
      </c>
      <c r="G81" t="s">
        <v>1088</v>
      </c>
      <c r="I81" s="2" t="s">
        <v>1116</v>
      </c>
      <c r="J81" s="2">
        <v>404</v>
      </c>
      <c r="K81" s="3" t="s">
        <v>1246</v>
      </c>
    </row>
    <row r="82" spans="1:11" x14ac:dyDescent="0.3">
      <c r="A82" t="s">
        <v>240</v>
      </c>
      <c r="B82" t="s">
        <v>241</v>
      </c>
      <c r="C82" t="s">
        <v>242</v>
      </c>
      <c r="D82" t="s">
        <v>819</v>
      </c>
      <c r="E82" t="s">
        <v>1080</v>
      </c>
      <c r="F82">
        <v>978</v>
      </c>
      <c r="G82" t="s">
        <v>1081</v>
      </c>
      <c r="I82" s="2" t="s">
        <v>1117</v>
      </c>
      <c r="J82" s="2">
        <v>417</v>
      </c>
      <c r="K82" s="3" t="s">
        <v>1247</v>
      </c>
    </row>
    <row r="83" spans="1:11" x14ac:dyDescent="0.3">
      <c r="A83" t="s">
        <v>243</v>
      </c>
      <c r="B83" t="s">
        <v>244</v>
      </c>
      <c r="C83" t="s">
        <v>245</v>
      </c>
      <c r="D83" t="s">
        <v>820</v>
      </c>
      <c r="E83" t="s">
        <v>1089</v>
      </c>
      <c r="F83">
        <v>936</v>
      </c>
      <c r="G83" t="s">
        <v>1090</v>
      </c>
      <c r="I83" s="2" t="s">
        <v>1118</v>
      </c>
      <c r="J83" s="2">
        <v>116</v>
      </c>
      <c r="K83" s="3" t="s">
        <v>1248</v>
      </c>
    </row>
    <row r="84" spans="1:11" x14ac:dyDescent="0.3">
      <c r="A84" t="s">
        <v>246</v>
      </c>
      <c r="B84" t="s">
        <v>247</v>
      </c>
      <c r="C84" t="s">
        <v>248</v>
      </c>
      <c r="D84" t="s">
        <v>821</v>
      </c>
      <c r="E84" t="s">
        <v>1091</v>
      </c>
      <c r="F84">
        <v>292</v>
      </c>
      <c r="G84" t="s">
        <v>1092</v>
      </c>
      <c r="I84" s="2" t="s">
        <v>1119</v>
      </c>
      <c r="J84" s="2">
        <v>174</v>
      </c>
      <c r="K84" s="3" t="s">
        <v>1249</v>
      </c>
    </row>
    <row r="85" spans="1:11" x14ac:dyDescent="0.3">
      <c r="A85" t="s">
        <v>249</v>
      </c>
      <c r="B85" t="s">
        <v>250</v>
      </c>
      <c r="C85" t="s">
        <v>251</v>
      </c>
      <c r="D85" t="s">
        <v>822</v>
      </c>
      <c r="E85" t="s">
        <v>1080</v>
      </c>
      <c r="F85">
        <v>978</v>
      </c>
      <c r="G85" t="s">
        <v>1081</v>
      </c>
      <c r="I85" s="2" t="s">
        <v>1120</v>
      </c>
      <c r="J85" s="2">
        <v>408</v>
      </c>
      <c r="K85" s="3" t="s">
        <v>1250</v>
      </c>
    </row>
    <row r="86" spans="1:11" x14ac:dyDescent="0.3">
      <c r="A86" t="s">
        <v>252</v>
      </c>
      <c r="B86" t="s">
        <v>253</v>
      </c>
      <c r="C86" t="s">
        <v>254</v>
      </c>
      <c r="D86" t="s">
        <v>823</v>
      </c>
      <c r="E86" t="s">
        <v>1068</v>
      </c>
      <c r="F86">
        <v>208</v>
      </c>
      <c r="G86" t="s">
        <v>1069</v>
      </c>
      <c r="I86" s="2" t="s">
        <v>1121</v>
      </c>
      <c r="J86" s="2">
        <v>410</v>
      </c>
      <c r="K86" s="3" t="s">
        <v>1251</v>
      </c>
    </row>
    <row r="87" spans="1:11" x14ac:dyDescent="0.3">
      <c r="A87" t="s">
        <v>255</v>
      </c>
      <c r="B87" t="s">
        <v>256</v>
      </c>
      <c r="C87" t="s">
        <v>257</v>
      </c>
      <c r="D87" t="s">
        <v>824</v>
      </c>
      <c r="E87" t="s">
        <v>1209</v>
      </c>
      <c r="F87">
        <v>951</v>
      </c>
      <c r="G87" t="s">
        <v>1210</v>
      </c>
      <c r="I87" s="2" t="s">
        <v>1122</v>
      </c>
      <c r="J87" s="2">
        <v>414</v>
      </c>
      <c r="K87" s="3" t="s">
        <v>1252</v>
      </c>
    </row>
    <row r="88" spans="1:11" x14ac:dyDescent="0.3">
      <c r="A88" t="s">
        <v>258</v>
      </c>
      <c r="B88" t="s">
        <v>259</v>
      </c>
      <c r="C88" t="s">
        <v>260</v>
      </c>
      <c r="D88" t="s">
        <v>825</v>
      </c>
      <c r="E88" t="s">
        <v>1080</v>
      </c>
      <c r="F88">
        <v>978</v>
      </c>
      <c r="G88" t="s">
        <v>1081</v>
      </c>
      <c r="I88" s="2" t="s">
        <v>1123</v>
      </c>
      <c r="J88" s="2">
        <v>136</v>
      </c>
      <c r="K88" s="3" t="s">
        <v>1253</v>
      </c>
    </row>
    <row r="89" spans="1:11" x14ac:dyDescent="0.3">
      <c r="A89" t="s">
        <v>261</v>
      </c>
      <c r="B89" t="s">
        <v>262</v>
      </c>
      <c r="C89" t="s">
        <v>263</v>
      </c>
      <c r="D89" t="s">
        <v>826</v>
      </c>
      <c r="E89" t="s">
        <v>1199</v>
      </c>
      <c r="F89">
        <v>840</v>
      </c>
      <c r="G89" t="s">
        <v>1200</v>
      </c>
      <c r="I89" s="2" t="s">
        <v>1124</v>
      </c>
      <c r="J89" s="2">
        <v>398</v>
      </c>
      <c r="K89" s="3" t="s">
        <v>1254</v>
      </c>
    </row>
    <row r="90" spans="1:11" x14ac:dyDescent="0.3">
      <c r="A90" t="s">
        <v>264</v>
      </c>
      <c r="B90" t="s">
        <v>265</v>
      </c>
      <c r="C90" t="s">
        <v>266</v>
      </c>
      <c r="D90" t="s">
        <v>827</v>
      </c>
      <c r="E90" t="s">
        <v>1097</v>
      </c>
      <c r="F90">
        <v>320</v>
      </c>
      <c r="G90" t="s">
        <v>1098</v>
      </c>
      <c r="I90" s="2" t="s">
        <v>1125</v>
      </c>
      <c r="J90" s="2">
        <v>418</v>
      </c>
      <c r="K90" s="3" t="s">
        <v>1255</v>
      </c>
    </row>
    <row r="91" spans="1:11" x14ac:dyDescent="0.3">
      <c r="A91" t="s">
        <v>267</v>
      </c>
      <c r="B91" t="s">
        <v>268</v>
      </c>
      <c r="C91" t="s">
        <v>269</v>
      </c>
      <c r="D91" t="s">
        <v>828</v>
      </c>
      <c r="E91" t="s">
        <v>1227</v>
      </c>
      <c r="F91">
        <v>0</v>
      </c>
      <c r="G91" t="s">
        <v>1228</v>
      </c>
      <c r="I91" s="2" t="s">
        <v>1126</v>
      </c>
      <c r="J91" s="2">
        <v>422</v>
      </c>
      <c r="K91" s="3" t="s">
        <v>1256</v>
      </c>
    </row>
    <row r="92" spans="1:11" x14ac:dyDescent="0.3">
      <c r="A92" t="s">
        <v>270</v>
      </c>
      <c r="B92" t="s">
        <v>271</v>
      </c>
      <c r="C92" t="s">
        <v>272</v>
      </c>
      <c r="D92" t="s">
        <v>829</v>
      </c>
      <c r="E92" t="s">
        <v>1095</v>
      </c>
      <c r="F92">
        <v>324</v>
      </c>
      <c r="G92" t="s">
        <v>1096</v>
      </c>
      <c r="I92" s="2" t="s">
        <v>1127</v>
      </c>
      <c r="J92" s="2">
        <v>144</v>
      </c>
      <c r="K92" s="3" t="s">
        <v>1257</v>
      </c>
    </row>
    <row r="93" spans="1:11" x14ac:dyDescent="0.3">
      <c r="A93" t="s">
        <v>273</v>
      </c>
      <c r="B93" t="s">
        <v>274</v>
      </c>
      <c r="C93" t="s">
        <v>275</v>
      </c>
      <c r="D93" t="s">
        <v>830</v>
      </c>
      <c r="E93" t="s">
        <v>1211</v>
      </c>
      <c r="F93">
        <v>952</v>
      </c>
      <c r="G93" t="s">
        <v>1314</v>
      </c>
      <c r="I93" s="2" t="s">
        <v>1128</v>
      </c>
      <c r="J93" s="2">
        <v>430</v>
      </c>
      <c r="K93" s="3" t="s">
        <v>1258</v>
      </c>
    </row>
    <row r="94" spans="1:11" x14ac:dyDescent="0.3">
      <c r="A94" t="s">
        <v>276</v>
      </c>
      <c r="B94" t="s">
        <v>277</v>
      </c>
      <c r="C94" t="s">
        <v>278</v>
      </c>
      <c r="D94" t="s">
        <v>831</v>
      </c>
      <c r="E94" t="s">
        <v>1099</v>
      </c>
      <c r="F94">
        <v>328</v>
      </c>
      <c r="G94" t="s">
        <v>1229</v>
      </c>
      <c r="I94" s="2" t="s">
        <v>1129</v>
      </c>
      <c r="J94" s="2">
        <v>426</v>
      </c>
      <c r="K94" s="3" t="s">
        <v>1130</v>
      </c>
    </row>
    <row r="95" spans="1:11" x14ac:dyDescent="0.3">
      <c r="A95" t="s">
        <v>279</v>
      </c>
      <c r="B95" t="s">
        <v>280</v>
      </c>
      <c r="C95" t="s">
        <v>281</v>
      </c>
      <c r="D95" t="s">
        <v>832</v>
      </c>
      <c r="E95" t="s">
        <v>1103</v>
      </c>
      <c r="F95">
        <v>332</v>
      </c>
      <c r="G95" t="s">
        <v>1233</v>
      </c>
      <c r="I95" s="2" t="s">
        <v>1131</v>
      </c>
      <c r="J95" s="2">
        <v>434</v>
      </c>
      <c r="K95" s="3" t="s">
        <v>1259</v>
      </c>
    </row>
    <row r="96" spans="1:11" x14ac:dyDescent="0.3">
      <c r="A96" t="s">
        <v>282</v>
      </c>
      <c r="B96" t="s">
        <v>283</v>
      </c>
      <c r="C96" t="s">
        <v>284</v>
      </c>
      <c r="D96" t="s">
        <v>833</v>
      </c>
      <c r="I96" s="2" t="s">
        <v>1132</v>
      </c>
      <c r="J96" s="2">
        <v>504</v>
      </c>
      <c r="K96" s="3" t="s">
        <v>1260</v>
      </c>
    </row>
    <row r="97" spans="1:11" x14ac:dyDescent="0.3">
      <c r="A97" t="s">
        <v>287</v>
      </c>
      <c r="B97" t="s">
        <v>288</v>
      </c>
      <c r="C97" t="s">
        <v>289</v>
      </c>
      <c r="D97" t="s">
        <v>835</v>
      </c>
      <c r="E97" t="s">
        <v>1101</v>
      </c>
      <c r="F97">
        <v>340</v>
      </c>
      <c r="G97" t="s">
        <v>1231</v>
      </c>
      <c r="I97" s="2" t="s">
        <v>1133</v>
      </c>
      <c r="J97" s="2">
        <v>498</v>
      </c>
      <c r="K97" s="3" t="s">
        <v>1261</v>
      </c>
    </row>
    <row r="98" spans="1:11" x14ac:dyDescent="0.3">
      <c r="A98" t="s">
        <v>718</v>
      </c>
      <c r="B98" t="s">
        <v>138</v>
      </c>
      <c r="C98" t="s">
        <v>139</v>
      </c>
      <c r="D98" t="s">
        <v>783</v>
      </c>
      <c r="E98" t="s">
        <v>1100</v>
      </c>
      <c r="F98">
        <v>344</v>
      </c>
      <c r="G98" t="s">
        <v>1230</v>
      </c>
      <c r="I98" s="2" t="s">
        <v>1134</v>
      </c>
      <c r="J98" s="2">
        <v>969</v>
      </c>
      <c r="K98" s="3" t="s">
        <v>1262</v>
      </c>
    </row>
    <row r="99" spans="1:11" x14ac:dyDescent="0.3">
      <c r="A99" t="s">
        <v>290</v>
      </c>
      <c r="B99" t="s">
        <v>291</v>
      </c>
      <c r="C99" t="s">
        <v>292</v>
      </c>
      <c r="D99" t="s">
        <v>836</v>
      </c>
      <c r="E99" t="s">
        <v>1104</v>
      </c>
      <c r="F99">
        <v>348</v>
      </c>
      <c r="G99" t="s">
        <v>1234</v>
      </c>
      <c r="I99" s="2" t="s">
        <v>379</v>
      </c>
      <c r="J99" s="2">
        <v>807</v>
      </c>
      <c r="K99" s="3" t="s">
        <v>1135</v>
      </c>
    </row>
    <row r="100" spans="1:11" x14ac:dyDescent="0.3">
      <c r="A100" t="s">
        <v>293</v>
      </c>
      <c r="B100" t="s">
        <v>294</v>
      </c>
      <c r="C100" t="s">
        <v>295</v>
      </c>
      <c r="D100" t="s">
        <v>837</v>
      </c>
      <c r="E100" t="s">
        <v>1111</v>
      </c>
      <c r="F100">
        <v>352</v>
      </c>
      <c r="G100" t="s">
        <v>1112</v>
      </c>
      <c r="I100" s="2" t="s">
        <v>1136</v>
      </c>
      <c r="J100" s="2">
        <v>104</v>
      </c>
      <c r="K100" s="3" t="s">
        <v>1263</v>
      </c>
    </row>
    <row r="101" spans="1:11" x14ac:dyDescent="0.3">
      <c r="A101" t="s">
        <v>296</v>
      </c>
      <c r="B101" t="s">
        <v>297</v>
      </c>
      <c r="C101" t="s">
        <v>298</v>
      </c>
      <c r="D101" t="s">
        <v>838</v>
      </c>
      <c r="E101" t="s">
        <v>1107</v>
      </c>
      <c r="F101">
        <v>356</v>
      </c>
      <c r="G101" t="s">
        <v>1239</v>
      </c>
      <c r="I101" s="2" t="s">
        <v>1137</v>
      </c>
      <c r="J101" s="2">
        <v>496</v>
      </c>
      <c r="K101" s="3" t="s">
        <v>1264</v>
      </c>
    </row>
    <row r="102" spans="1:11" x14ac:dyDescent="0.3">
      <c r="A102" t="s">
        <v>299</v>
      </c>
      <c r="B102" t="s">
        <v>300</v>
      </c>
      <c r="C102" t="s">
        <v>301</v>
      </c>
      <c r="D102" t="s">
        <v>839</v>
      </c>
      <c r="E102" t="s">
        <v>1105</v>
      </c>
      <c r="F102">
        <v>360</v>
      </c>
      <c r="G102" t="s">
        <v>1235</v>
      </c>
      <c r="I102" s="2" t="s">
        <v>1138</v>
      </c>
      <c r="J102" s="2">
        <v>446</v>
      </c>
      <c r="K102" s="3" t="s">
        <v>1321</v>
      </c>
    </row>
    <row r="103" spans="1:11" x14ac:dyDescent="0.3">
      <c r="A103" t="s">
        <v>727</v>
      </c>
      <c r="B103" t="s">
        <v>302</v>
      </c>
      <c r="C103" t="s">
        <v>303</v>
      </c>
      <c r="D103" t="s">
        <v>840</v>
      </c>
      <c r="E103" t="s">
        <v>1110</v>
      </c>
      <c r="F103">
        <v>364</v>
      </c>
      <c r="G103" t="s">
        <v>1240</v>
      </c>
      <c r="I103" s="2" t="s">
        <v>1265</v>
      </c>
      <c r="J103" s="2">
        <v>478</v>
      </c>
      <c r="K103" s="3" t="s">
        <v>1266</v>
      </c>
    </row>
    <row r="104" spans="1:11" x14ac:dyDescent="0.3">
      <c r="A104" t="s">
        <v>304</v>
      </c>
      <c r="B104" t="s">
        <v>305</v>
      </c>
      <c r="C104" t="s">
        <v>306</v>
      </c>
      <c r="D104" t="s">
        <v>841</v>
      </c>
      <c r="E104" t="s">
        <v>1108</v>
      </c>
      <c r="F104">
        <v>368</v>
      </c>
      <c r="G104" t="s">
        <v>1109</v>
      </c>
      <c r="I104" s="2" t="s">
        <v>1139</v>
      </c>
      <c r="J104" s="2">
        <v>480</v>
      </c>
      <c r="K104" s="3" t="s">
        <v>1267</v>
      </c>
    </row>
    <row r="105" spans="1:11" x14ac:dyDescent="0.3">
      <c r="A105" t="s">
        <v>307</v>
      </c>
      <c r="B105" t="s">
        <v>308</v>
      </c>
      <c r="C105" t="s">
        <v>309</v>
      </c>
      <c r="D105" t="s">
        <v>842</v>
      </c>
      <c r="E105" t="s">
        <v>1080</v>
      </c>
      <c r="F105">
        <v>978</v>
      </c>
      <c r="G105" t="s">
        <v>1081</v>
      </c>
      <c r="I105" s="2" t="s">
        <v>1140</v>
      </c>
      <c r="J105" s="2">
        <v>462</v>
      </c>
      <c r="K105" s="3" t="s">
        <v>1268</v>
      </c>
    </row>
    <row r="106" spans="1:11" x14ac:dyDescent="0.3">
      <c r="A106" t="s">
        <v>310</v>
      </c>
      <c r="B106" t="s">
        <v>311</v>
      </c>
      <c r="C106" t="s">
        <v>312</v>
      </c>
      <c r="D106" t="s">
        <v>843</v>
      </c>
      <c r="E106" t="s">
        <v>1237</v>
      </c>
      <c r="F106">
        <v>0</v>
      </c>
      <c r="G106" t="s">
        <v>1238</v>
      </c>
      <c r="I106" s="2" t="s">
        <v>1141</v>
      </c>
      <c r="J106" s="2">
        <v>454</v>
      </c>
      <c r="K106" s="3" t="s">
        <v>1142</v>
      </c>
    </row>
    <row r="107" spans="1:11" x14ac:dyDescent="0.3">
      <c r="A107" t="s">
        <v>313</v>
      </c>
      <c r="B107" t="s">
        <v>314</v>
      </c>
      <c r="C107" t="s">
        <v>315</v>
      </c>
      <c r="D107" t="s">
        <v>844</v>
      </c>
      <c r="E107" t="s">
        <v>1106</v>
      </c>
      <c r="F107">
        <v>376</v>
      </c>
      <c r="G107" t="s">
        <v>1236</v>
      </c>
      <c r="I107" s="2" t="s">
        <v>1143</v>
      </c>
      <c r="J107" s="2">
        <v>484</v>
      </c>
      <c r="K107" s="3" t="s">
        <v>1269</v>
      </c>
    </row>
    <row r="108" spans="1:11" x14ac:dyDescent="0.3">
      <c r="A108" t="s">
        <v>316</v>
      </c>
      <c r="B108" t="s">
        <v>317</v>
      </c>
      <c r="C108" t="s">
        <v>318</v>
      </c>
      <c r="D108" t="s">
        <v>845</v>
      </c>
      <c r="E108" t="s">
        <v>1080</v>
      </c>
      <c r="F108">
        <v>978</v>
      </c>
      <c r="G108" t="s">
        <v>1081</v>
      </c>
      <c r="I108" s="2" t="s">
        <v>1144</v>
      </c>
      <c r="J108" s="2">
        <v>458</v>
      </c>
      <c r="K108" s="3" t="s">
        <v>1270</v>
      </c>
    </row>
    <row r="109" spans="1:11" x14ac:dyDescent="0.3">
      <c r="A109" t="s">
        <v>319</v>
      </c>
      <c r="B109" t="s">
        <v>320</v>
      </c>
      <c r="C109" t="s">
        <v>321</v>
      </c>
      <c r="D109" t="s">
        <v>846</v>
      </c>
      <c r="E109" t="s">
        <v>1113</v>
      </c>
      <c r="F109">
        <v>388</v>
      </c>
      <c r="G109" t="s">
        <v>1243</v>
      </c>
      <c r="I109" s="2" t="s">
        <v>1145</v>
      </c>
      <c r="J109" s="2">
        <v>943</v>
      </c>
      <c r="K109" s="3" t="s">
        <v>1271</v>
      </c>
    </row>
    <row r="110" spans="1:11" x14ac:dyDescent="0.3">
      <c r="A110" t="s">
        <v>322</v>
      </c>
      <c r="B110" t="s">
        <v>323</v>
      </c>
      <c r="C110" t="s">
        <v>324</v>
      </c>
      <c r="D110" t="s">
        <v>847</v>
      </c>
      <c r="E110" t="s">
        <v>1115</v>
      </c>
      <c r="F110">
        <v>392</v>
      </c>
      <c r="G110" t="s">
        <v>1245</v>
      </c>
      <c r="I110" s="2" t="s">
        <v>1146</v>
      </c>
      <c r="J110" s="2">
        <v>516</v>
      </c>
      <c r="K110" s="3" t="s">
        <v>1272</v>
      </c>
    </row>
    <row r="111" spans="1:11" x14ac:dyDescent="0.3">
      <c r="A111" t="s">
        <v>325</v>
      </c>
      <c r="B111" t="s">
        <v>326</v>
      </c>
      <c r="C111" t="s">
        <v>327</v>
      </c>
      <c r="D111" t="s">
        <v>848</v>
      </c>
      <c r="E111" t="s">
        <v>1241</v>
      </c>
      <c r="F111">
        <v>0</v>
      </c>
      <c r="G111" t="s">
        <v>1242</v>
      </c>
      <c r="I111" s="2" t="s">
        <v>1147</v>
      </c>
      <c r="J111" s="2">
        <v>566</v>
      </c>
      <c r="K111" s="3" t="s">
        <v>1273</v>
      </c>
    </row>
    <row r="112" spans="1:11" x14ac:dyDescent="0.3">
      <c r="A112" t="s">
        <v>328</v>
      </c>
      <c r="B112" t="s">
        <v>329</v>
      </c>
      <c r="C112" t="s">
        <v>330</v>
      </c>
      <c r="D112" t="s">
        <v>849</v>
      </c>
      <c r="E112" t="s">
        <v>1114</v>
      </c>
      <c r="F112">
        <v>400</v>
      </c>
      <c r="G112" t="s">
        <v>1244</v>
      </c>
      <c r="I112" s="2" t="s">
        <v>1148</v>
      </c>
      <c r="J112" s="2">
        <v>558</v>
      </c>
      <c r="K112" s="3" t="s">
        <v>1274</v>
      </c>
    </row>
    <row r="113" spans="1:11" x14ac:dyDescent="0.3">
      <c r="A113" t="s">
        <v>331</v>
      </c>
      <c r="B113" t="s">
        <v>332</v>
      </c>
      <c r="C113" t="s">
        <v>333</v>
      </c>
      <c r="D113" t="s">
        <v>850</v>
      </c>
      <c r="E113" t="s">
        <v>1124</v>
      </c>
      <c r="F113">
        <v>398</v>
      </c>
      <c r="G113" t="s">
        <v>1254</v>
      </c>
      <c r="I113" s="2" t="s">
        <v>1149</v>
      </c>
      <c r="J113" s="2">
        <v>578</v>
      </c>
      <c r="K113" s="3" t="s">
        <v>1275</v>
      </c>
    </row>
    <row r="114" spans="1:11" x14ac:dyDescent="0.3">
      <c r="A114" t="s">
        <v>334</v>
      </c>
      <c r="B114" t="s">
        <v>335</v>
      </c>
      <c r="C114" t="s">
        <v>336</v>
      </c>
      <c r="D114" t="s">
        <v>851</v>
      </c>
      <c r="E114" t="s">
        <v>1116</v>
      </c>
      <c r="F114">
        <v>404</v>
      </c>
      <c r="G114" t="s">
        <v>1246</v>
      </c>
      <c r="I114" s="2" t="s">
        <v>1150</v>
      </c>
      <c r="J114" s="2">
        <v>524</v>
      </c>
      <c r="K114" s="3" t="s">
        <v>1276</v>
      </c>
    </row>
    <row r="115" spans="1:11" x14ac:dyDescent="0.3">
      <c r="A115" t="s">
        <v>337</v>
      </c>
      <c r="B115" t="s">
        <v>338</v>
      </c>
      <c r="C115" t="s">
        <v>339</v>
      </c>
      <c r="D115" t="s">
        <v>852</v>
      </c>
      <c r="I115" s="2" t="s">
        <v>1151</v>
      </c>
      <c r="J115" s="2">
        <v>554</v>
      </c>
      <c r="K115" s="3" t="s">
        <v>1277</v>
      </c>
    </row>
    <row r="116" spans="1:11" x14ac:dyDescent="0.3">
      <c r="A116" t="s">
        <v>340</v>
      </c>
      <c r="B116" t="s">
        <v>341</v>
      </c>
      <c r="C116" t="s">
        <v>342</v>
      </c>
      <c r="D116" t="s">
        <v>853</v>
      </c>
      <c r="E116" t="s">
        <v>1120</v>
      </c>
      <c r="F116">
        <v>408</v>
      </c>
      <c r="G116" t="s">
        <v>1250</v>
      </c>
      <c r="I116" s="2" t="s">
        <v>1152</v>
      </c>
      <c r="J116" s="2">
        <v>512</v>
      </c>
      <c r="K116" s="3" t="s">
        <v>1278</v>
      </c>
    </row>
    <row r="117" spans="1:11" x14ac:dyDescent="0.3">
      <c r="A117" t="s">
        <v>343</v>
      </c>
      <c r="B117" t="s">
        <v>344</v>
      </c>
      <c r="C117" t="s">
        <v>345</v>
      </c>
      <c r="D117" t="s">
        <v>854</v>
      </c>
      <c r="E117" t="s">
        <v>1121</v>
      </c>
      <c r="F117">
        <v>410</v>
      </c>
      <c r="G117" t="s">
        <v>1251</v>
      </c>
      <c r="I117" s="2" t="s">
        <v>1153</v>
      </c>
      <c r="J117" s="2">
        <v>590</v>
      </c>
      <c r="K117" s="3" t="s">
        <v>1154</v>
      </c>
    </row>
    <row r="118" spans="1:11" x14ac:dyDescent="0.3">
      <c r="A118" t="s">
        <v>1322</v>
      </c>
      <c r="B118" t="s">
        <v>1323</v>
      </c>
      <c r="C118" t="s">
        <v>1324</v>
      </c>
      <c r="D118" t="s">
        <v>1218</v>
      </c>
      <c r="E118" t="s">
        <v>1080</v>
      </c>
      <c r="F118">
        <v>978</v>
      </c>
      <c r="G118" t="s">
        <v>1081</v>
      </c>
      <c r="I118" s="2" t="s">
        <v>1155</v>
      </c>
      <c r="J118" s="2">
        <v>604</v>
      </c>
      <c r="K118" s="3" t="s">
        <v>1156</v>
      </c>
    </row>
    <row r="119" spans="1:11" x14ac:dyDescent="0.3">
      <c r="A119" t="s">
        <v>346</v>
      </c>
      <c r="B119" t="s">
        <v>347</v>
      </c>
      <c r="C119" t="s">
        <v>348</v>
      </c>
      <c r="D119" t="s">
        <v>855</v>
      </c>
      <c r="E119" t="s">
        <v>1122</v>
      </c>
      <c r="F119">
        <v>414</v>
      </c>
      <c r="G119" t="s">
        <v>1252</v>
      </c>
      <c r="I119" s="2" t="s">
        <v>1157</v>
      </c>
      <c r="J119" s="2">
        <v>598</v>
      </c>
      <c r="K119" s="3" t="s">
        <v>1279</v>
      </c>
    </row>
    <row r="120" spans="1:11" x14ac:dyDescent="0.3">
      <c r="A120" t="s">
        <v>728</v>
      </c>
      <c r="B120" t="s">
        <v>349</v>
      </c>
      <c r="C120" t="s">
        <v>350</v>
      </c>
      <c r="D120" t="s">
        <v>856</v>
      </c>
      <c r="E120" t="s">
        <v>1117</v>
      </c>
      <c r="F120">
        <v>417</v>
      </c>
      <c r="G120" t="s">
        <v>1247</v>
      </c>
      <c r="I120" s="2" t="s">
        <v>1158</v>
      </c>
      <c r="J120" s="2">
        <v>608</v>
      </c>
      <c r="K120" s="3" t="s">
        <v>1280</v>
      </c>
    </row>
    <row r="121" spans="1:11" x14ac:dyDescent="0.3">
      <c r="A121" t="s">
        <v>351</v>
      </c>
      <c r="B121" t="s">
        <v>352</v>
      </c>
      <c r="C121" t="s">
        <v>353</v>
      </c>
      <c r="D121" t="s">
        <v>857</v>
      </c>
      <c r="E121" t="s">
        <v>1125</v>
      </c>
      <c r="F121">
        <v>418</v>
      </c>
      <c r="G121" t="s">
        <v>1255</v>
      </c>
      <c r="I121" s="2" t="s">
        <v>1159</v>
      </c>
      <c r="J121" s="2">
        <v>586</v>
      </c>
      <c r="K121" s="3" t="s">
        <v>1281</v>
      </c>
    </row>
    <row r="122" spans="1:11" x14ac:dyDescent="0.3">
      <c r="A122" t="s">
        <v>354</v>
      </c>
      <c r="B122" t="s">
        <v>355</v>
      </c>
      <c r="C122" t="s">
        <v>356</v>
      </c>
      <c r="D122" t="s">
        <v>858</v>
      </c>
      <c r="E122" t="s">
        <v>1080</v>
      </c>
      <c r="F122">
        <v>978</v>
      </c>
      <c r="G122" t="s">
        <v>1081</v>
      </c>
      <c r="I122" s="2" t="s">
        <v>1160</v>
      </c>
      <c r="J122" s="2">
        <v>985</v>
      </c>
      <c r="K122" s="3" t="s">
        <v>1282</v>
      </c>
    </row>
    <row r="123" spans="1:11" x14ac:dyDescent="0.3">
      <c r="A123" t="s">
        <v>357</v>
      </c>
      <c r="B123" t="s">
        <v>358</v>
      </c>
      <c r="C123" t="s">
        <v>359</v>
      </c>
      <c r="D123" t="s">
        <v>859</v>
      </c>
      <c r="E123" t="s">
        <v>1126</v>
      </c>
      <c r="F123">
        <v>422</v>
      </c>
      <c r="G123" t="s">
        <v>1256</v>
      </c>
      <c r="I123" s="2" t="s">
        <v>1161</v>
      </c>
      <c r="J123" s="2">
        <v>600</v>
      </c>
      <c r="K123" s="3" t="s">
        <v>1162</v>
      </c>
    </row>
    <row r="124" spans="1:11" x14ac:dyDescent="0.3">
      <c r="A124" t="s">
        <v>360</v>
      </c>
      <c r="B124" t="s">
        <v>361</v>
      </c>
      <c r="C124" t="s">
        <v>362</v>
      </c>
      <c r="D124" t="s">
        <v>860</v>
      </c>
      <c r="E124" t="s">
        <v>1129</v>
      </c>
      <c r="F124">
        <v>426</v>
      </c>
      <c r="G124" t="s">
        <v>1130</v>
      </c>
      <c r="I124" s="2" t="s">
        <v>1163</v>
      </c>
      <c r="J124" s="2">
        <v>634</v>
      </c>
      <c r="K124" s="3" t="s">
        <v>1283</v>
      </c>
    </row>
    <row r="125" spans="1:11" x14ac:dyDescent="0.3">
      <c r="A125" t="s">
        <v>363</v>
      </c>
      <c r="B125" t="s">
        <v>364</v>
      </c>
      <c r="C125" t="s">
        <v>365</v>
      </c>
      <c r="D125" t="s">
        <v>861</v>
      </c>
      <c r="E125" t="s">
        <v>1128</v>
      </c>
      <c r="F125">
        <v>430</v>
      </c>
      <c r="G125" t="s">
        <v>1258</v>
      </c>
      <c r="I125" s="2" t="s">
        <v>1164</v>
      </c>
      <c r="J125" s="2">
        <v>946</v>
      </c>
      <c r="K125" s="3" t="s">
        <v>1284</v>
      </c>
    </row>
    <row r="126" spans="1:11" x14ac:dyDescent="0.3">
      <c r="A126" t="s">
        <v>366</v>
      </c>
      <c r="B126" t="s">
        <v>367</v>
      </c>
      <c r="C126" t="s">
        <v>368</v>
      </c>
      <c r="D126" t="s">
        <v>862</v>
      </c>
      <c r="E126" t="s">
        <v>1131</v>
      </c>
      <c r="F126">
        <v>434</v>
      </c>
      <c r="G126" t="s">
        <v>1259</v>
      </c>
      <c r="I126" s="2" t="s">
        <v>1165</v>
      </c>
      <c r="J126" s="2">
        <v>941</v>
      </c>
      <c r="K126" s="3" t="s">
        <v>1285</v>
      </c>
    </row>
    <row r="127" spans="1:11" x14ac:dyDescent="0.3">
      <c r="A127" t="s">
        <v>369</v>
      </c>
      <c r="B127" t="s">
        <v>370</v>
      </c>
      <c r="C127" t="s">
        <v>371</v>
      </c>
      <c r="D127" t="s">
        <v>863</v>
      </c>
      <c r="E127" t="s">
        <v>1055</v>
      </c>
      <c r="F127">
        <v>756</v>
      </c>
      <c r="G127" t="s">
        <v>1056</v>
      </c>
      <c r="I127" s="2" t="s">
        <v>1166</v>
      </c>
      <c r="J127" s="2">
        <v>643</v>
      </c>
      <c r="K127" s="3" t="s">
        <v>1286</v>
      </c>
    </row>
    <row r="128" spans="1:11" x14ac:dyDescent="0.3">
      <c r="A128" t="s">
        <v>372</v>
      </c>
      <c r="B128" t="s">
        <v>373</v>
      </c>
      <c r="C128" t="s">
        <v>374</v>
      </c>
      <c r="D128" t="s">
        <v>864</v>
      </c>
      <c r="E128" t="s">
        <v>1080</v>
      </c>
      <c r="F128">
        <v>978</v>
      </c>
      <c r="G128" t="s">
        <v>1081</v>
      </c>
      <c r="I128" s="2" t="s">
        <v>1167</v>
      </c>
      <c r="J128" s="2">
        <v>646</v>
      </c>
      <c r="K128" s="3" t="s">
        <v>1287</v>
      </c>
    </row>
    <row r="129" spans="1:11" x14ac:dyDescent="0.3">
      <c r="A129" t="s">
        <v>375</v>
      </c>
      <c r="B129" t="s">
        <v>376</v>
      </c>
      <c r="C129" t="s">
        <v>377</v>
      </c>
      <c r="D129" t="s">
        <v>865</v>
      </c>
      <c r="E129" t="s">
        <v>1080</v>
      </c>
      <c r="F129">
        <v>978</v>
      </c>
      <c r="G129" t="s">
        <v>1081</v>
      </c>
      <c r="I129" s="2" t="s">
        <v>1168</v>
      </c>
      <c r="J129" s="2">
        <v>682</v>
      </c>
      <c r="K129" s="3" t="s">
        <v>1288</v>
      </c>
    </row>
    <row r="130" spans="1:11" x14ac:dyDescent="0.3">
      <c r="A130" t="s">
        <v>719</v>
      </c>
      <c r="B130" t="s">
        <v>140</v>
      </c>
      <c r="C130" t="s">
        <v>141</v>
      </c>
      <c r="D130" t="s">
        <v>784</v>
      </c>
      <c r="E130" t="s">
        <v>1138</v>
      </c>
      <c r="F130">
        <v>446</v>
      </c>
      <c r="G130" t="s">
        <v>1321</v>
      </c>
      <c r="I130" s="2" t="s">
        <v>1169</v>
      </c>
      <c r="J130" s="2">
        <v>90</v>
      </c>
      <c r="K130" s="3" t="s">
        <v>1289</v>
      </c>
    </row>
    <row r="131" spans="1:11" x14ac:dyDescent="0.3">
      <c r="A131" t="s">
        <v>729</v>
      </c>
      <c r="B131" t="s">
        <v>378</v>
      </c>
      <c r="C131" t="s">
        <v>379</v>
      </c>
      <c r="D131" t="s">
        <v>866</v>
      </c>
      <c r="E131" t="s">
        <v>379</v>
      </c>
      <c r="F131">
        <v>807</v>
      </c>
      <c r="G131" t="s">
        <v>1135</v>
      </c>
      <c r="I131" s="2" t="s">
        <v>1170</v>
      </c>
      <c r="J131" s="2">
        <v>690</v>
      </c>
      <c r="K131" s="3" t="s">
        <v>1290</v>
      </c>
    </row>
    <row r="132" spans="1:11" x14ac:dyDescent="0.3">
      <c r="A132" t="s">
        <v>380</v>
      </c>
      <c r="B132" t="s">
        <v>381</v>
      </c>
      <c r="C132" t="s">
        <v>382</v>
      </c>
      <c r="D132" t="s">
        <v>867</v>
      </c>
      <c r="E132" t="s">
        <v>1134</v>
      </c>
      <c r="F132">
        <v>969</v>
      </c>
      <c r="G132" t="s">
        <v>1262</v>
      </c>
      <c r="I132" s="2" t="s">
        <v>1171</v>
      </c>
      <c r="J132" s="2">
        <v>938</v>
      </c>
      <c r="K132" s="3" t="s">
        <v>1291</v>
      </c>
    </row>
    <row r="133" spans="1:11" x14ac:dyDescent="0.3">
      <c r="A133" t="s">
        <v>383</v>
      </c>
      <c r="B133" t="s">
        <v>384</v>
      </c>
      <c r="C133" t="s">
        <v>385</v>
      </c>
      <c r="D133" t="s">
        <v>868</v>
      </c>
      <c r="E133" t="s">
        <v>1141</v>
      </c>
      <c r="F133">
        <v>454</v>
      </c>
      <c r="G133" t="s">
        <v>1142</v>
      </c>
      <c r="I133" s="2" t="s">
        <v>1172</v>
      </c>
      <c r="J133" s="2">
        <v>752</v>
      </c>
      <c r="K133" s="3" t="s">
        <v>1292</v>
      </c>
    </row>
    <row r="134" spans="1:11" x14ac:dyDescent="0.3">
      <c r="A134" t="s">
        <v>386</v>
      </c>
      <c r="B134" t="s">
        <v>387</v>
      </c>
      <c r="C134" t="s">
        <v>388</v>
      </c>
      <c r="D134" t="s">
        <v>869</v>
      </c>
      <c r="E134" t="s">
        <v>1144</v>
      </c>
      <c r="F134">
        <v>458</v>
      </c>
      <c r="G134" t="s">
        <v>1270</v>
      </c>
      <c r="I134" s="2" t="s">
        <v>1173</v>
      </c>
      <c r="J134" s="2">
        <v>702</v>
      </c>
      <c r="K134" s="3" t="s">
        <v>1293</v>
      </c>
    </row>
    <row r="135" spans="1:11" x14ac:dyDescent="0.3">
      <c r="A135" t="s">
        <v>389</v>
      </c>
      <c r="B135" t="s">
        <v>390</v>
      </c>
      <c r="C135" t="s">
        <v>391</v>
      </c>
      <c r="D135" t="s">
        <v>870</v>
      </c>
      <c r="E135" t="s">
        <v>1140</v>
      </c>
      <c r="F135">
        <v>462</v>
      </c>
      <c r="G135" t="s">
        <v>1268</v>
      </c>
      <c r="I135" s="2" t="s">
        <v>1174</v>
      </c>
      <c r="J135" s="2">
        <v>654</v>
      </c>
      <c r="K135" s="3" t="s">
        <v>1294</v>
      </c>
    </row>
    <row r="136" spans="1:11" x14ac:dyDescent="0.3">
      <c r="A136" t="s">
        <v>392</v>
      </c>
      <c r="B136" t="s">
        <v>393</v>
      </c>
      <c r="C136" t="s">
        <v>394</v>
      </c>
      <c r="D136" t="s">
        <v>871</v>
      </c>
      <c r="E136" t="s">
        <v>1211</v>
      </c>
      <c r="F136">
        <v>952</v>
      </c>
      <c r="G136" t="s">
        <v>1314</v>
      </c>
      <c r="I136" s="2" t="s">
        <v>1175</v>
      </c>
      <c r="J136" s="2">
        <v>694</v>
      </c>
      <c r="K136" s="3" t="s">
        <v>1176</v>
      </c>
    </row>
    <row r="137" spans="1:11" x14ac:dyDescent="0.3">
      <c r="A137" t="s">
        <v>395</v>
      </c>
      <c r="B137" t="s">
        <v>396</v>
      </c>
      <c r="C137" t="s">
        <v>397</v>
      </c>
      <c r="D137" t="s">
        <v>872</v>
      </c>
      <c r="E137" t="s">
        <v>1080</v>
      </c>
      <c r="F137">
        <v>978</v>
      </c>
      <c r="G137" t="s">
        <v>1081</v>
      </c>
      <c r="I137" s="2" t="s">
        <v>1177</v>
      </c>
      <c r="J137" s="2">
        <v>706</v>
      </c>
      <c r="K137" s="3" t="s">
        <v>1295</v>
      </c>
    </row>
    <row r="138" spans="1:11" x14ac:dyDescent="0.3">
      <c r="A138" t="s">
        <v>398</v>
      </c>
      <c r="B138" t="s">
        <v>399</v>
      </c>
      <c r="C138" t="s">
        <v>400</v>
      </c>
      <c r="D138" t="s">
        <v>873</v>
      </c>
      <c r="E138" t="s">
        <v>1199</v>
      </c>
      <c r="F138">
        <v>840</v>
      </c>
      <c r="G138" t="s">
        <v>1200</v>
      </c>
      <c r="I138" s="2" t="s">
        <v>1178</v>
      </c>
      <c r="J138" s="2">
        <v>968</v>
      </c>
      <c r="K138" s="3" t="s">
        <v>1179</v>
      </c>
    </row>
    <row r="139" spans="1:11" x14ac:dyDescent="0.3">
      <c r="A139" t="s">
        <v>401</v>
      </c>
      <c r="B139" t="s">
        <v>402</v>
      </c>
      <c r="C139" t="s">
        <v>403</v>
      </c>
      <c r="D139" t="s">
        <v>874</v>
      </c>
      <c r="E139" t="s">
        <v>1080</v>
      </c>
      <c r="F139">
        <v>978</v>
      </c>
      <c r="G139" t="s">
        <v>1081</v>
      </c>
      <c r="I139" s="2" t="s">
        <v>1180</v>
      </c>
      <c r="J139" s="2">
        <v>728</v>
      </c>
      <c r="K139" s="3" t="s">
        <v>1296</v>
      </c>
    </row>
    <row r="140" spans="1:11" x14ac:dyDescent="0.3">
      <c r="A140" t="s">
        <v>404</v>
      </c>
      <c r="B140" t="s">
        <v>405</v>
      </c>
      <c r="C140" t="s">
        <v>406</v>
      </c>
      <c r="D140" t="s">
        <v>875</v>
      </c>
      <c r="E140" t="s">
        <v>1265</v>
      </c>
      <c r="F140">
        <v>478</v>
      </c>
      <c r="G140" t="s">
        <v>1266</v>
      </c>
      <c r="I140" s="2" t="s">
        <v>1297</v>
      </c>
      <c r="J140" s="2">
        <v>678</v>
      </c>
      <c r="K140" s="3" t="s">
        <v>1298</v>
      </c>
    </row>
    <row r="141" spans="1:11" x14ac:dyDescent="0.3">
      <c r="A141" t="s">
        <v>407</v>
      </c>
      <c r="B141" t="s">
        <v>408</v>
      </c>
      <c r="C141" t="s">
        <v>409</v>
      </c>
      <c r="D141" t="s">
        <v>876</v>
      </c>
      <c r="E141" t="s">
        <v>1139</v>
      </c>
      <c r="F141">
        <v>480</v>
      </c>
      <c r="G141" t="s">
        <v>1267</v>
      </c>
      <c r="I141" s="2" t="s">
        <v>1181</v>
      </c>
      <c r="J141" s="2">
        <v>760</v>
      </c>
      <c r="K141" s="3" t="s">
        <v>1299</v>
      </c>
    </row>
    <row r="142" spans="1:11" x14ac:dyDescent="0.3">
      <c r="A142" t="s">
        <v>410</v>
      </c>
      <c r="B142" t="s">
        <v>411</v>
      </c>
      <c r="C142" t="s">
        <v>412</v>
      </c>
      <c r="D142" t="s">
        <v>877</v>
      </c>
      <c r="E142" t="s">
        <v>1080</v>
      </c>
      <c r="F142">
        <v>978</v>
      </c>
      <c r="G142" t="s">
        <v>1081</v>
      </c>
      <c r="I142" s="2" t="s">
        <v>1182</v>
      </c>
      <c r="J142" s="2">
        <v>748</v>
      </c>
      <c r="K142" s="3" t="s">
        <v>1300</v>
      </c>
    </row>
    <row r="143" spans="1:11" x14ac:dyDescent="0.3">
      <c r="A143" t="s">
        <v>413</v>
      </c>
      <c r="B143" t="s">
        <v>414</v>
      </c>
      <c r="C143" t="s">
        <v>415</v>
      </c>
      <c r="D143" t="s">
        <v>878</v>
      </c>
      <c r="E143" t="s">
        <v>1143</v>
      </c>
      <c r="F143">
        <v>484</v>
      </c>
      <c r="G143" t="s">
        <v>1269</v>
      </c>
      <c r="I143" s="2" t="s">
        <v>1183</v>
      </c>
      <c r="J143" s="2">
        <v>764</v>
      </c>
      <c r="K143" s="3" t="s">
        <v>1301</v>
      </c>
    </row>
    <row r="144" spans="1:11" x14ac:dyDescent="0.3">
      <c r="A144" t="s">
        <v>730</v>
      </c>
      <c r="B144" t="s">
        <v>416</v>
      </c>
      <c r="C144" t="s">
        <v>417</v>
      </c>
      <c r="D144" t="s">
        <v>879</v>
      </c>
      <c r="E144" t="s">
        <v>1199</v>
      </c>
      <c r="F144">
        <v>840</v>
      </c>
      <c r="G144" t="s">
        <v>1200</v>
      </c>
      <c r="I144" s="2" t="s">
        <v>1184</v>
      </c>
      <c r="J144" s="2">
        <v>972</v>
      </c>
      <c r="K144" s="3" t="s">
        <v>1302</v>
      </c>
    </row>
    <row r="145" spans="1:11" x14ac:dyDescent="0.3">
      <c r="A145" t="s">
        <v>418</v>
      </c>
      <c r="B145" t="s">
        <v>419</v>
      </c>
      <c r="C145" t="s">
        <v>420</v>
      </c>
      <c r="D145" t="s">
        <v>880</v>
      </c>
      <c r="E145" t="s">
        <v>1133</v>
      </c>
      <c r="F145">
        <v>498</v>
      </c>
      <c r="G145" t="s">
        <v>1261</v>
      </c>
      <c r="I145" s="2" t="s">
        <v>1185</v>
      </c>
      <c r="J145" s="2">
        <v>934</v>
      </c>
      <c r="K145" s="3" t="s">
        <v>1303</v>
      </c>
    </row>
    <row r="146" spans="1:11" x14ac:dyDescent="0.3">
      <c r="A146" t="s">
        <v>421</v>
      </c>
      <c r="B146" t="s">
        <v>422</v>
      </c>
      <c r="C146" t="s">
        <v>423</v>
      </c>
      <c r="D146" t="s">
        <v>881</v>
      </c>
      <c r="E146" t="s">
        <v>1080</v>
      </c>
      <c r="F146">
        <v>978</v>
      </c>
      <c r="G146" t="s">
        <v>1081</v>
      </c>
      <c r="I146" s="2" t="s">
        <v>1186</v>
      </c>
      <c r="J146" s="2">
        <v>788</v>
      </c>
      <c r="K146" s="3" t="s">
        <v>1187</v>
      </c>
    </row>
    <row r="147" spans="1:11" x14ac:dyDescent="0.3">
      <c r="A147" t="s">
        <v>424</v>
      </c>
      <c r="B147" t="s">
        <v>425</v>
      </c>
      <c r="C147" t="s">
        <v>426</v>
      </c>
      <c r="D147" t="s">
        <v>882</v>
      </c>
      <c r="E147" t="s">
        <v>1137</v>
      </c>
      <c r="F147">
        <v>496</v>
      </c>
      <c r="G147" t="s">
        <v>1264</v>
      </c>
      <c r="I147" s="2" t="s">
        <v>1188</v>
      </c>
      <c r="J147" s="2">
        <v>776</v>
      </c>
      <c r="K147" s="3" t="s">
        <v>1304</v>
      </c>
    </row>
    <row r="148" spans="1:11" x14ac:dyDescent="0.3">
      <c r="A148" t="s">
        <v>427</v>
      </c>
      <c r="B148" t="s">
        <v>428</v>
      </c>
      <c r="C148" t="s">
        <v>429</v>
      </c>
      <c r="D148" t="s">
        <v>883</v>
      </c>
      <c r="E148" t="s">
        <v>1080</v>
      </c>
      <c r="F148">
        <v>978</v>
      </c>
      <c r="G148" t="s">
        <v>1081</v>
      </c>
      <c r="I148" s="2" t="s">
        <v>1189</v>
      </c>
      <c r="J148" s="2">
        <v>949</v>
      </c>
      <c r="K148" s="3" t="s">
        <v>1190</v>
      </c>
    </row>
    <row r="149" spans="1:11" x14ac:dyDescent="0.3">
      <c r="A149" t="s">
        <v>430</v>
      </c>
      <c r="B149" t="s">
        <v>431</v>
      </c>
      <c r="C149" t="s">
        <v>432</v>
      </c>
      <c r="D149" t="s">
        <v>884</v>
      </c>
      <c r="E149" t="s">
        <v>1209</v>
      </c>
      <c r="F149">
        <v>951</v>
      </c>
      <c r="G149" t="s">
        <v>1210</v>
      </c>
      <c r="I149" s="2" t="s">
        <v>1191</v>
      </c>
      <c r="J149" s="2">
        <v>780</v>
      </c>
      <c r="K149" s="3" t="s">
        <v>1305</v>
      </c>
    </row>
    <row r="150" spans="1:11" x14ac:dyDescent="0.3">
      <c r="A150" t="s">
        <v>433</v>
      </c>
      <c r="B150" t="s">
        <v>434</v>
      </c>
      <c r="C150" t="s">
        <v>435</v>
      </c>
      <c r="D150" t="s">
        <v>885</v>
      </c>
      <c r="E150" t="s">
        <v>1132</v>
      </c>
      <c r="F150">
        <v>504</v>
      </c>
      <c r="G150" t="s">
        <v>1260</v>
      </c>
      <c r="I150" s="2" t="s">
        <v>1306</v>
      </c>
      <c r="J150" s="2">
        <v>0</v>
      </c>
      <c r="K150" s="3" t="s">
        <v>1307</v>
      </c>
    </row>
    <row r="151" spans="1:11" x14ac:dyDescent="0.3">
      <c r="A151" t="s">
        <v>436</v>
      </c>
      <c r="B151" t="s">
        <v>437</v>
      </c>
      <c r="C151" t="s">
        <v>438</v>
      </c>
      <c r="D151" t="s">
        <v>886</v>
      </c>
      <c r="E151" t="s">
        <v>1145</v>
      </c>
      <c r="F151">
        <v>943</v>
      </c>
      <c r="G151" t="s">
        <v>1271</v>
      </c>
      <c r="I151" s="2" t="s">
        <v>1192</v>
      </c>
      <c r="J151" s="2">
        <v>901</v>
      </c>
      <c r="K151" s="3" t="s">
        <v>1193</v>
      </c>
    </row>
    <row r="152" spans="1:11" x14ac:dyDescent="0.3">
      <c r="A152" t="s">
        <v>439</v>
      </c>
      <c r="B152" t="s">
        <v>440</v>
      </c>
      <c r="C152" t="s">
        <v>441</v>
      </c>
      <c r="D152" t="s">
        <v>887</v>
      </c>
      <c r="E152" t="s">
        <v>1136</v>
      </c>
      <c r="F152">
        <v>104</v>
      </c>
      <c r="G152" t="s">
        <v>1263</v>
      </c>
      <c r="I152" s="2" t="s">
        <v>1194</v>
      </c>
      <c r="J152" s="2">
        <v>834</v>
      </c>
      <c r="K152" s="3" t="s">
        <v>1195</v>
      </c>
    </row>
    <row r="153" spans="1:11" x14ac:dyDescent="0.3">
      <c r="A153" t="s">
        <v>442</v>
      </c>
      <c r="B153" t="s">
        <v>443</v>
      </c>
      <c r="C153" t="s">
        <v>444</v>
      </c>
      <c r="D153" t="s">
        <v>888</v>
      </c>
      <c r="E153" t="s">
        <v>1146</v>
      </c>
      <c r="F153">
        <v>516</v>
      </c>
      <c r="G153" t="s">
        <v>1272</v>
      </c>
      <c r="I153" s="2" t="s">
        <v>1196</v>
      </c>
      <c r="J153" s="2">
        <v>980</v>
      </c>
      <c r="K153" s="3" t="s">
        <v>1308</v>
      </c>
    </row>
    <row r="154" spans="1:11" x14ac:dyDescent="0.3">
      <c r="A154" t="s">
        <v>445</v>
      </c>
      <c r="B154" t="s">
        <v>446</v>
      </c>
      <c r="C154" t="s">
        <v>447</v>
      </c>
      <c r="D154" t="s">
        <v>889</v>
      </c>
      <c r="I154" s="2" t="s">
        <v>1197</v>
      </c>
      <c r="J154" s="2">
        <v>800</v>
      </c>
      <c r="K154" s="3" t="s">
        <v>1198</v>
      </c>
    </row>
    <row r="155" spans="1:11" x14ac:dyDescent="0.3">
      <c r="A155" t="s">
        <v>448</v>
      </c>
      <c r="B155" t="s">
        <v>449</v>
      </c>
      <c r="C155" t="s">
        <v>450</v>
      </c>
      <c r="D155" t="s">
        <v>890</v>
      </c>
      <c r="E155" t="s">
        <v>1150</v>
      </c>
      <c r="F155">
        <v>524</v>
      </c>
      <c r="G155" t="s">
        <v>1276</v>
      </c>
      <c r="I155" s="2" t="s">
        <v>1199</v>
      </c>
      <c r="J155" s="2">
        <v>840</v>
      </c>
      <c r="K155" s="3" t="s">
        <v>1200</v>
      </c>
    </row>
    <row r="156" spans="1:11" x14ac:dyDescent="0.3">
      <c r="A156" t="s">
        <v>451</v>
      </c>
      <c r="B156" t="s">
        <v>452</v>
      </c>
      <c r="C156" t="s">
        <v>453</v>
      </c>
      <c r="D156" t="s">
        <v>891</v>
      </c>
      <c r="E156" t="s">
        <v>1080</v>
      </c>
      <c r="F156">
        <v>978</v>
      </c>
      <c r="G156" t="s">
        <v>1081</v>
      </c>
      <c r="I156" s="2" t="s">
        <v>1199</v>
      </c>
      <c r="J156" s="2"/>
      <c r="K156" s="3"/>
    </row>
    <row r="157" spans="1:11" x14ac:dyDescent="0.3">
      <c r="A157" t="s">
        <v>454</v>
      </c>
      <c r="B157" t="s">
        <v>455</v>
      </c>
      <c r="C157" t="s">
        <v>456</v>
      </c>
      <c r="D157" t="s">
        <v>892</v>
      </c>
      <c r="E157" t="s">
        <v>1015</v>
      </c>
      <c r="F157">
        <v>532</v>
      </c>
      <c r="G157" t="s">
        <v>1016</v>
      </c>
      <c r="I157" s="2" t="s">
        <v>1201</v>
      </c>
      <c r="J157" s="2">
        <v>858</v>
      </c>
      <c r="K157" s="3" t="s">
        <v>1309</v>
      </c>
    </row>
    <row r="158" spans="1:11" x14ac:dyDescent="0.3">
      <c r="A158" t="s">
        <v>457</v>
      </c>
      <c r="B158" t="s">
        <v>458</v>
      </c>
      <c r="C158" t="s">
        <v>459</v>
      </c>
      <c r="D158" t="s">
        <v>893</v>
      </c>
      <c r="I158" s="2" t="s">
        <v>1202</v>
      </c>
      <c r="J158" s="2">
        <v>860</v>
      </c>
      <c r="K158" s="3" t="s">
        <v>1310</v>
      </c>
    </row>
    <row r="159" spans="1:11" x14ac:dyDescent="0.3">
      <c r="A159" t="s">
        <v>460</v>
      </c>
      <c r="B159" t="s">
        <v>461</v>
      </c>
      <c r="C159" t="s">
        <v>462</v>
      </c>
      <c r="D159" t="s">
        <v>894</v>
      </c>
      <c r="E159" t="s">
        <v>1151</v>
      </c>
      <c r="F159">
        <v>554</v>
      </c>
      <c r="G159" t="s">
        <v>1277</v>
      </c>
      <c r="I159" s="2" t="s">
        <v>1203</v>
      </c>
      <c r="J159" s="2">
        <v>937</v>
      </c>
      <c r="K159" s="3" t="s">
        <v>1311</v>
      </c>
    </row>
    <row r="160" spans="1:11" x14ac:dyDescent="0.3">
      <c r="A160" t="s">
        <v>463</v>
      </c>
      <c r="B160" t="s">
        <v>464</v>
      </c>
      <c r="C160" t="s">
        <v>465</v>
      </c>
      <c r="D160" t="s">
        <v>895</v>
      </c>
      <c r="E160" t="s">
        <v>1148</v>
      </c>
      <c r="F160">
        <v>558</v>
      </c>
      <c r="G160" t="s">
        <v>1274</v>
      </c>
      <c r="I160" s="2" t="s">
        <v>1204</v>
      </c>
      <c r="J160" s="2">
        <v>704</v>
      </c>
      <c r="K160" s="3" t="s">
        <v>1312</v>
      </c>
    </row>
    <row r="161" spans="1:11" x14ac:dyDescent="0.3">
      <c r="A161" t="s">
        <v>466</v>
      </c>
      <c r="B161" t="s">
        <v>467</v>
      </c>
      <c r="C161" t="s">
        <v>468</v>
      </c>
      <c r="D161" t="s">
        <v>896</v>
      </c>
      <c r="E161" t="s">
        <v>1211</v>
      </c>
      <c r="F161">
        <v>952</v>
      </c>
      <c r="G161" t="s">
        <v>1314</v>
      </c>
      <c r="I161" s="2" t="s">
        <v>1205</v>
      </c>
      <c r="J161" s="2">
        <v>548</v>
      </c>
      <c r="K161" s="3" t="s">
        <v>1313</v>
      </c>
    </row>
    <row r="162" spans="1:11" x14ac:dyDescent="0.3">
      <c r="A162" t="s">
        <v>469</v>
      </c>
      <c r="B162" t="s">
        <v>470</v>
      </c>
      <c r="C162" t="s">
        <v>471</v>
      </c>
      <c r="D162" t="s">
        <v>897</v>
      </c>
      <c r="E162" t="s">
        <v>1147</v>
      </c>
      <c r="F162">
        <v>566</v>
      </c>
      <c r="G162" t="s">
        <v>1273</v>
      </c>
      <c r="I162" s="2" t="s">
        <v>1206</v>
      </c>
      <c r="J162" s="2">
        <v>882</v>
      </c>
      <c r="K162" s="3" t="s">
        <v>1207</v>
      </c>
    </row>
    <row r="163" spans="1:11" x14ac:dyDescent="0.3">
      <c r="A163" t="s">
        <v>472</v>
      </c>
      <c r="B163" t="s">
        <v>473</v>
      </c>
      <c r="C163" t="s">
        <v>474</v>
      </c>
      <c r="D163" t="s">
        <v>898</v>
      </c>
      <c r="I163" s="2" t="s">
        <v>1208</v>
      </c>
      <c r="J163" s="2">
        <v>950</v>
      </c>
      <c r="K163" s="3" t="s">
        <v>1320</v>
      </c>
    </row>
    <row r="164" spans="1:11" x14ac:dyDescent="0.3">
      <c r="A164" t="s">
        <v>475</v>
      </c>
      <c r="B164" t="s">
        <v>476</v>
      </c>
      <c r="C164" t="s">
        <v>477</v>
      </c>
      <c r="D164" t="s">
        <v>899</v>
      </c>
      <c r="I164" s="2" t="s">
        <v>1209</v>
      </c>
      <c r="J164" s="2">
        <v>951</v>
      </c>
      <c r="K164" s="3" t="s">
        <v>1210</v>
      </c>
    </row>
    <row r="165" spans="1:11" x14ac:dyDescent="0.3">
      <c r="A165" t="s">
        <v>478</v>
      </c>
      <c r="B165" t="s">
        <v>479</v>
      </c>
      <c r="C165" t="s">
        <v>480</v>
      </c>
      <c r="D165" t="s">
        <v>900</v>
      </c>
      <c r="E165" t="s">
        <v>1199</v>
      </c>
      <c r="F165">
        <v>840</v>
      </c>
      <c r="G165" t="s">
        <v>1200</v>
      </c>
      <c r="I165" s="2" t="s">
        <v>1211</v>
      </c>
      <c r="J165" s="2">
        <v>952</v>
      </c>
      <c r="K165" s="3" t="s">
        <v>1314</v>
      </c>
    </row>
    <row r="166" spans="1:11" x14ac:dyDescent="0.3">
      <c r="A166" t="s">
        <v>481</v>
      </c>
      <c r="B166" t="s">
        <v>482</v>
      </c>
      <c r="C166" t="s">
        <v>483</v>
      </c>
      <c r="D166" t="s">
        <v>901</v>
      </c>
      <c r="E166" t="s">
        <v>1149</v>
      </c>
      <c r="F166">
        <v>578</v>
      </c>
      <c r="G166" t="s">
        <v>1275</v>
      </c>
      <c r="I166" s="2" t="s">
        <v>1212</v>
      </c>
      <c r="J166" s="2">
        <v>886</v>
      </c>
      <c r="K166" s="3" t="s">
        <v>1315</v>
      </c>
    </row>
    <row r="167" spans="1:11" x14ac:dyDescent="0.3">
      <c r="A167" t="s">
        <v>484</v>
      </c>
      <c r="B167" t="s">
        <v>485</v>
      </c>
      <c r="C167" t="s">
        <v>486</v>
      </c>
      <c r="D167" t="s">
        <v>902</v>
      </c>
      <c r="E167" t="s">
        <v>1152</v>
      </c>
      <c r="F167">
        <v>512</v>
      </c>
      <c r="G167" t="s">
        <v>1278</v>
      </c>
      <c r="I167" s="2" t="s">
        <v>1213</v>
      </c>
      <c r="J167" s="2">
        <v>710</v>
      </c>
      <c r="K167" s="3" t="s">
        <v>1316</v>
      </c>
    </row>
    <row r="168" spans="1:11" x14ac:dyDescent="0.3">
      <c r="A168" t="s">
        <v>487</v>
      </c>
      <c r="B168" t="s">
        <v>488</v>
      </c>
      <c r="C168" t="s">
        <v>489</v>
      </c>
      <c r="D168" t="s">
        <v>903</v>
      </c>
      <c r="E168" t="s">
        <v>1159</v>
      </c>
      <c r="F168">
        <v>586</v>
      </c>
      <c r="G168" t="s">
        <v>1281</v>
      </c>
      <c r="I168" s="2" t="s">
        <v>1214</v>
      </c>
      <c r="J168" s="2">
        <v>967</v>
      </c>
      <c r="K168" s="3" t="s">
        <v>1317</v>
      </c>
    </row>
    <row r="169" spans="1:11" x14ac:dyDescent="0.3">
      <c r="A169" t="s">
        <v>490</v>
      </c>
      <c r="B169" t="s">
        <v>491</v>
      </c>
      <c r="C169" t="s">
        <v>492</v>
      </c>
      <c r="D169" t="s">
        <v>904</v>
      </c>
      <c r="E169" t="s">
        <v>1199</v>
      </c>
      <c r="F169">
        <v>840</v>
      </c>
      <c r="G169" t="s">
        <v>1200</v>
      </c>
    </row>
    <row r="170" spans="1:11" x14ac:dyDescent="0.3">
      <c r="A170" t="s">
        <v>493</v>
      </c>
      <c r="B170" t="s">
        <v>494</v>
      </c>
      <c r="C170" t="s">
        <v>495</v>
      </c>
      <c r="D170" t="s">
        <v>905</v>
      </c>
    </row>
    <row r="171" spans="1:11" x14ac:dyDescent="0.3">
      <c r="A171" t="s">
        <v>496</v>
      </c>
      <c r="B171" t="s">
        <v>497</v>
      </c>
      <c r="C171" t="s">
        <v>498</v>
      </c>
      <c r="D171" t="s">
        <v>906</v>
      </c>
      <c r="E171" t="s">
        <v>1153</v>
      </c>
      <c r="F171">
        <v>590</v>
      </c>
      <c r="G171" t="s">
        <v>1154</v>
      </c>
    </row>
    <row r="172" spans="1:11" x14ac:dyDescent="0.3">
      <c r="A172" t="s">
        <v>499</v>
      </c>
      <c r="B172" t="s">
        <v>500</v>
      </c>
      <c r="C172" t="s">
        <v>501</v>
      </c>
      <c r="D172" t="s">
        <v>907</v>
      </c>
      <c r="E172" t="s">
        <v>1157</v>
      </c>
      <c r="F172">
        <v>598</v>
      </c>
      <c r="G172" t="s">
        <v>1279</v>
      </c>
    </row>
    <row r="173" spans="1:11" x14ac:dyDescent="0.3">
      <c r="A173" t="s">
        <v>502</v>
      </c>
      <c r="B173" t="s">
        <v>503</v>
      </c>
      <c r="C173" t="s">
        <v>504</v>
      </c>
      <c r="D173" t="s">
        <v>908</v>
      </c>
      <c r="E173" t="s">
        <v>1161</v>
      </c>
      <c r="F173">
        <v>600</v>
      </c>
      <c r="G173" t="s">
        <v>1162</v>
      </c>
    </row>
    <row r="174" spans="1:11" x14ac:dyDescent="0.3">
      <c r="A174" t="s">
        <v>505</v>
      </c>
      <c r="B174" t="s">
        <v>506</v>
      </c>
      <c r="C174" t="s">
        <v>507</v>
      </c>
      <c r="D174" t="s">
        <v>909</v>
      </c>
      <c r="E174" t="s">
        <v>1155</v>
      </c>
      <c r="F174">
        <v>604</v>
      </c>
      <c r="G174" t="s">
        <v>1156</v>
      </c>
    </row>
    <row r="175" spans="1:11" x14ac:dyDescent="0.3">
      <c r="A175" t="s">
        <v>508</v>
      </c>
      <c r="B175" t="s">
        <v>509</v>
      </c>
      <c r="C175" t="s">
        <v>510</v>
      </c>
      <c r="D175" t="s">
        <v>910</v>
      </c>
      <c r="E175" t="s">
        <v>1158</v>
      </c>
      <c r="F175">
        <v>608</v>
      </c>
      <c r="G175" t="s">
        <v>1280</v>
      </c>
    </row>
    <row r="176" spans="1:11" x14ac:dyDescent="0.3">
      <c r="A176" t="s">
        <v>511</v>
      </c>
      <c r="B176" t="s">
        <v>512</v>
      </c>
      <c r="C176" t="s">
        <v>513</v>
      </c>
      <c r="D176" t="s">
        <v>911</v>
      </c>
    </row>
    <row r="177" spans="1:7" x14ac:dyDescent="0.3">
      <c r="A177" t="s">
        <v>514</v>
      </c>
      <c r="B177" t="s">
        <v>515</v>
      </c>
      <c r="C177" t="s">
        <v>516</v>
      </c>
      <c r="D177" t="s">
        <v>912</v>
      </c>
      <c r="E177" t="s">
        <v>1160</v>
      </c>
      <c r="F177">
        <v>985</v>
      </c>
      <c r="G177" t="s">
        <v>1282</v>
      </c>
    </row>
    <row r="178" spans="1:7" x14ac:dyDescent="0.3">
      <c r="A178" t="s">
        <v>517</v>
      </c>
      <c r="B178" t="s">
        <v>518</v>
      </c>
      <c r="C178" t="s">
        <v>519</v>
      </c>
      <c r="D178" t="s">
        <v>913</v>
      </c>
      <c r="E178" t="s">
        <v>1080</v>
      </c>
      <c r="F178">
        <v>978</v>
      </c>
      <c r="G178" t="s">
        <v>1081</v>
      </c>
    </row>
    <row r="179" spans="1:7" x14ac:dyDescent="0.3">
      <c r="A179" t="s">
        <v>520</v>
      </c>
      <c r="B179" t="s">
        <v>521</v>
      </c>
      <c r="C179" t="s">
        <v>522</v>
      </c>
      <c r="D179" t="s">
        <v>914</v>
      </c>
      <c r="E179" t="s">
        <v>1199</v>
      </c>
      <c r="F179">
        <v>840</v>
      </c>
      <c r="G179" t="s">
        <v>1200</v>
      </c>
    </row>
    <row r="180" spans="1:7" x14ac:dyDescent="0.3">
      <c r="A180" t="s">
        <v>523</v>
      </c>
      <c r="B180" t="s">
        <v>524</v>
      </c>
      <c r="C180" t="s">
        <v>525</v>
      </c>
      <c r="D180" t="s">
        <v>915</v>
      </c>
      <c r="E180" t="s">
        <v>1163</v>
      </c>
      <c r="F180">
        <v>634</v>
      </c>
      <c r="G180" t="s">
        <v>1283</v>
      </c>
    </row>
    <row r="181" spans="1:7" x14ac:dyDescent="0.3">
      <c r="A181" t="s">
        <v>720</v>
      </c>
      <c r="B181" t="s">
        <v>154</v>
      </c>
      <c r="C181" t="s">
        <v>155</v>
      </c>
      <c r="D181" t="s">
        <v>789</v>
      </c>
      <c r="E181" t="s">
        <v>1208</v>
      </c>
      <c r="F181">
        <v>950</v>
      </c>
      <c r="G181" t="s">
        <v>1320</v>
      </c>
    </row>
    <row r="182" spans="1:7" x14ac:dyDescent="0.3">
      <c r="A182" t="s">
        <v>722</v>
      </c>
      <c r="B182" t="s">
        <v>526</v>
      </c>
      <c r="C182" t="s">
        <v>527</v>
      </c>
      <c r="D182" t="s">
        <v>916</v>
      </c>
      <c r="E182" t="s">
        <v>1080</v>
      </c>
      <c r="F182">
        <v>978</v>
      </c>
      <c r="G182" t="s">
        <v>1081</v>
      </c>
    </row>
    <row r="183" spans="1:7" x14ac:dyDescent="0.3">
      <c r="A183" t="s">
        <v>528</v>
      </c>
      <c r="B183" t="s">
        <v>529</v>
      </c>
      <c r="C183" t="s">
        <v>530</v>
      </c>
      <c r="D183" t="s">
        <v>917</v>
      </c>
      <c r="E183" t="s">
        <v>1164</v>
      </c>
      <c r="F183">
        <v>946</v>
      </c>
      <c r="G183" t="s">
        <v>1284</v>
      </c>
    </row>
    <row r="184" spans="1:7" x14ac:dyDescent="0.3">
      <c r="A184" t="s">
        <v>531</v>
      </c>
      <c r="B184" t="s">
        <v>532</v>
      </c>
      <c r="C184" t="s">
        <v>533</v>
      </c>
      <c r="D184" t="s">
        <v>918</v>
      </c>
      <c r="E184" t="s">
        <v>1166</v>
      </c>
      <c r="F184">
        <v>643</v>
      </c>
      <c r="G184" t="s">
        <v>1286</v>
      </c>
    </row>
    <row r="185" spans="1:7" x14ac:dyDescent="0.3">
      <c r="A185" t="s">
        <v>534</v>
      </c>
      <c r="B185" t="s">
        <v>535</v>
      </c>
      <c r="C185" t="s">
        <v>536</v>
      </c>
      <c r="D185" t="s">
        <v>919</v>
      </c>
      <c r="E185" t="s">
        <v>1167</v>
      </c>
      <c r="F185">
        <v>646</v>
      </c>
      <c r="G185" t="s">
        <v>1287</v>
      </c>
    </row>
    <row r="186" spans="1:7" x14ac:dyDescent="0.3">
      <c r="A186" t="s">
        <v>539</v>
      </c>
      <c r="B186" t="s">
        <v>540</v>
      </c>
      <c r="C186" t="s">
        <v>541</v>
      </c>
      <c r="D186" t="s">
        <v>921</v>
      </c>
      <c r="E186" t="s">
        <v>1174</v>
      </c>
      <c r="F186">
        <v>654</v>
      </c>
      <c r="G186" t="s">
        <v>1294</v>
      </c>
    </row>
    <row r="187" spans="1:7" x14ac:dyDescent="0.3">
      <c r="A187" t="s">
        <v>542</v>
      </c>
      <c r="B187" t="s">
        <v>543</v>
      </c>
      <c r="C187" t="s">
        <v>544</v>
      </c>
      <c r="D187" t="s">
        <v>922</v>
      </c>
      <c r="E187" t="s">
        <v>1209</v>
      </c>
      <c r="F187">
        <v>951</v>
      </c>
      <c r="G187" t="s">
        <v>1210</v>
      </c>
    </row>
    <row r="188" spans="1:7" x14ac:dyDescent="0.3">
      <c r="A188" t="s">
        <v>545</v>
      </c>
      <c r="B188" t="s">
        <v>546</v>
      </c>
      <c r="C188" t="s">
        <v>547</v>
      </c>
      <c r="D188" t="s">
        <v>923</v>
      </c>
      <c r="E188" t="s">
        <v>1209</v>
      </c>
      <c r="F188">
        <v>951</v>
      </c>
      <c r="G188" t="s">
        <v>1210</v>
      </c>
    </row>
    <row r="189" spans="1:7" x14ac:dyDescent="0.3">
      <c r="A189" t="s">
        <v>550</v>
      </c>
      <c r="B189" t="s">
        <v>551</v>
      </c>
      <c r="C189" t="s">
        <v>552</v>
      </c>
      <c r="D189" t="s">
        <v>925</v>
      </c>
      <c r="E189" t="s">
        <v>1080</v>
      </c>
      <c r="F189">
        <v>978</v>
      </c>
      <c r="G189" t="s">
        <v>1081</v>
      </c>
    </row>
    <row r="190" spans="1:7" x14ac:dyDescent="0.3">
      <c r="A190" t="s">
        <v>553</v>
      </c>
      <c r="B190" t="s">
        <v>554</v>
      </c>
      <c r="C190" t="s">
        <v>555</v>
      </c>
      <c r="D190" t="s">
        <v>926</v>
      </c>
      <c r="E190" t="s">
        <v>1209</v>
      </c>
      <c r="F190">
        <v>951</v>
      </c>
      <c r="G190" t="s">
        <v>1210</v>
      </c>
    </row>
    <row r="191" spans="1:7" x14ac:dyDescent="0.3">
      <c r="A191" t="s">
        <v>723</v>
      </c>
      <c r="B191" t="s">
        <v>537</v>
      </c>
      <c r="C191" t="s">
        <v>538</v>
      </c>
      <c r="D191" t="s">
        <v>920</v>
      </c>
      <c r="E191" t="s">
        <v>1080</v>
      </c>
      <c r="F191">
        <v>978</v>
      </c>
      <c r="G191" t="s">
        <v>1081</v>
      </c>
    </row>
    <row r="192" spans="1:7" x14ac:dyDescent="0.3">
      <c r="A192" t="s">
        <v>731</v>
      </c>
      <c r="B192" t="s">
        <v>548</v>
      </c>
      <c r="C192" t="s">
        <v>549</v>
      </c>
      <c r="D192" t="s">
        <v>924</v>
      </c>
      <c r="E192" t="s">
        <v>1080</v>
      </c>
      <c r="F192">
        <v>978</v>
      </c>
      <c r="G192" t="s">
        <v>1081</v>
      </c>
    </row>
    <row r="193" spans="1:7" x14ac:dyDescent="0.3">
      <c r="A193" t="s">
        <v>556</v>
      </c>
      <c r="B193" t="s">
        <v>557</v>
      </c>
      <c r="C193" t="s">
        <v>558</v>
      </c>
      <c r="D193" t="s">
        <v>927</v>
      </c>
      <c r="E193" t="s">
        <v>1206</v>
      </c>
      <c r="F193">
        <v>882</v>
      </c>
      <c r="G193" t="s">
        <v>1207</v>
      </c>
    </row>
    <row r="194" spans="1:7" x14ac:dyDescent="0.3">
      <c r="A194" t="s">
        <v>559</v>
      </c>
      <c r="B194" t="s">
        <v>560</v>
      </c>
      <c r="C194" t="s">
        <v>561</v>
      </c>
      <c r="D194" t="s">
        <v>928</v>
      </c>
      <c r="E194" t="s">
        <v>1080</v>
      </c>
      <c r="F194">
        <v>978</v>
      </c>
      <c r="G194" t="s">
        <v>1081</v>
      </c>
    </row>
    <row r="195" spans="1:7" x14ac:dyDescent="0.3">
      <c r="A195" t="s">
        <v>562</v>
      </c>
      <c r="B195" t="s">
        <v>563</v>
      </c>
      <c r="C195" t="s">
        <v>564</v>
      </c>
      <c r="D195" t="s">
        <v>929</v>
      </c>
      <c r="E195" t="s">
        <v>1297</v>
      </c>
      <c r="F195">
        <v>678</v>
      </c>
      <c r="G195" t="s">
        <v>1298</v>
      </c>
    </row>
    <row r="196" spans="1:7" x14ac:dyDescent="0.3">
      <c r="A196" t="s">
        <v>565</v>
      </c>
      <c r="B196" t="s">
        <v>566</v>
      </c>
      <c r="C196" t="s">
        <v>567</v>
      </c>
      <c r="D196" t="s">
        <v>930</v>
      </c>
      <c r="E196" t="s">
        <v>1168</v>
      </c>
      <c r="F196">
        <v>682</v>
      </c>
      <c r="G196" t="s">
        <v>1288</v>
      </c>
    </row>
    <row r="197" spans="1:7" x14ac:dyDescent="0.3">
      <c r="A197" t="s">
        <v>568</v>
      </c>
      <c r="B197" t="s">
        <v>569</v>
      </c>
      <c r="C197" t="s">
        <v>570</v>
      </c>
      <c r="D197" t="s">
        <v>931</v>
      </c>
      <c r="E197" t="s">
        <v>1211</v>
      </c>
      <c r="F197">
        <v>952</v>
      </c>
      <c r="G197" t="s">
        <v>1314</v>
      </c>
    </row>
    <row r="198" spans="1:7" x14ac:dyDescent="0.3">
      <c r="A198" t="s">
        <v>571</v>
      </c>
      <c r="B198" t="s">
        <v>572</v>
      </c>
      <c r="C198" t="s">
        <v>573</v>
      </c>
      <c r="D198" t="s">
        <v>932</v>
      </c>
      <c r="E198" t="s">
        <v>1165</v>
      </c>
      <c r="F198">
        <v>941</v>
      </c>
      <c r="G198" t="s">
        <v>1285</v>
      </c>
    </row>
    <row r="199" spans="1:7" x14ac:dyDescent="0.3">
      <c r="A199" t="s">
        <v>574</v>
      </c>
      <c r="B199" t="s">
        <v>575</v>
      </c>
      <c r="C199" t="s">
        <v>576</v>
      </c>
      <c r="D199" t="s">
        <v>933</v>
      </c>
      <c r="E199" t="s">
        <v>1170</v>
      </c>
      <c r="F199">
        <v>690</v>
      </c>
      <c r="G199" t="s">
        <v>1290</v>
      </c>
    </row>
    <row r="200" spans="1:7" x14ac:dyDescent="0.3">
      <c r="A200" t="s">
        <v>577</v>
      </c>
      <c r="B200" t="s">
        <v>578</v>
      </c>
      <c r="C200" t="s">
        <v>579</v>
      </c>
      <c r="D200" t="s">
        <v>934</v>
      </c>
      <c r="E200" t="s">
        <v>1175</v>
      </c>
      <c r="F200">
        <v>694</v>
      </c>
      <c r="G200" t="s">
        <v>1176</v>
      </c>
    </row>
    <row r="201" spans="1:7" x14ac:dyDescent="0.3">
      <c r="A201" t="s">
        <v>580</v>
      </c>
      <c r="B201" t="s">
        <v>581</v>
      </c>
      <c r="C201" t="s">
        <v>582</v>
      </c>
      <c r="D201" t="s">
        <v>935</v>
      </c>
      <c r="E201" t="s">
        <v>1173</v>
      </c>
      <c r="F201">
        <v>702</v>
      </c>
      <c r="G201" t="s">
        <v>1293</v>
      </c>
    </row>
    <row r="202" spans="1:7" x14ac:dyDescent="0.3">
      <c r="A202" t="s">
        <v>583</v>
      </c>
      <c r="B202" t="s">
        <v>584</v>
      </c>
      <c r="C202" t="s">
        <v>585</v>
      </c>
      <c r="D202" t="s">
        <v>936</v>
      </c>
      <c r="E202" t="s">
        <v>1080</v>
      </c>
      <c r="F202">
        <v>978</v>
      </c>
      <c r="G202" t="s">
        <v>1081</v>
      </c>
    </row>
    <row r="203" spans="1:7" x14ac:dyDescent="0.3">
      <c r="A203" t="s">
        <v>586</v>
      </c>
      <c r="B203" t="s">
        <v>587</v>
      </c>
      <c r="C203" t="s">
        <v>588</v>
      </c>
      <c r="D203" t="s">
        <v>937</v>
      </c>
      <c r="E203" t="s">
        <v>1080</v>
      </c>
      <c r="F203">
        <v>978</v>
      </c>
      <c r="G203" t="s">
        <v>1081</v>
      </c>
    </row>
    <row r="204" spans="1:7" x14ac:dyDescent="0.3">
      <c r="A204" t="s">
        <v>589</v>
      </c>
      <c r="B204" t="s">
        <v>590</v>
      </c>
      <c r="C204" t="s">
        <v>591</v>
      </c>
      <c r="D204" t="s">
        <v>938</v>
      </c>
      <c r="E204" t="s">
        <v>1169</v>
      </c>
      <c r="F204">
        <v>90</v>
      </c>
      <c r="G204" t="s">
        <v>1289</v>
      </c>
    </row>
    <row r="205" spans="1:7" x14ac:dyDescent="0.3">
      <c r="A205" t="s">
        <v>592</v>
      </c>
      <c r="B205" t="s">
        <v>593</v>
      </c>
      <c r="C205" t="s">
        <v>594</v>
      </c>
      <c r="D205" t="s">
        <v>939</v>
      </c>
      <c r="E205" t="s">
        <v>1177</v>
      </c>
      <c r="F205">
        <v>706</v>
      </c>
      <c r="G205" t="s">
        <v>1295</v>
      </c>
    </row>
    <row r="206" spans="1:7" x14ac:dyDescent="0.3">
      <c r="A206" t="s">
        <v>595</v>
      </c>
      <c r="B206" t="s">
        <v>596</v>
      </c>
      <c r="C206" t="s">
        <v>597</v>
      </c>
      <c r="D206" t="s">
        <v>940</v>
      </c>
      <c r="E206" t="s">
        <v>1213</v>
      </c>
      <c r="F206">
        <v>710</v>
      </c>
      <c r="G206" t="s">
        <v>1316</v>
      </c>
    </row>
    <row r="207" spans="1:7" x14ac:dyDescent="0.3">
      <c r="A207" t="s">
        <v>598</v>
      </c>
      <c r="B207" t="s">
        <v>599</v>
      </c>
      <c r="C207" t="s">
        <v>600</v>
      </c>
      <c r="D207" t="s">
        <v>941</v>
      </c>
    </row>
    <row r="208" spans="1:7" x14ac:dyDescent="0.3">
      <c r="A208" t="s">
        <v>601</v>
      </c>
      <c r="B208" t="s">
        <v>602</v>
      </c>
      <c r="C208" t="s">
        <v>603</v>
      </c>
      <c r="D208" t="s">
        <v>942</v>
      </c>
      <c r="E208" t="s">
        <v>1180</v>
      </c>
      <c r="F208">
        <v>728</v>
      </c>
      <c r="G208" t="s">
        <v>1296</v>
      </c>
    </row>
    <row r="209" spans="1:7" x14ac:dyDescent="0.3">
      <c r="A209" t="s">
        <v>604</v>
      </c>
      <c r="B209" t="s">
        <v>605</v>
      </c>
      <c r="C209" t="s">
        <v>606</v>
      </c>
      <c r="D209" t="s">
        <v>943</v>
      </c>
      <c r="E209" t="s">
        <v>1080</v>
      </c>
      <c r="F209">
        <v>978</v>
      </c>
      <c r="G209" t="s">
        <v>1081</v>
      </c>
    </row>
    <row r="210" spans="1:7" x14ac:dyDescent="0.3">
      <c r="A210" t="s">
        <v>607</v>
      </c>
      <c r="B210" t="s">
        <v>608</v>
      </c>
      <c r="C210" t="s">
        <v>609</v>
      </c>
      <c r="D210" t="s">
        <v>944</v>
      </c>
      <c r="E210" t="s">
        <v>1127</v>
      </c>
      <c r="F210">
        <v>144</v>
      </c>
      <c r="G210" t="s">
        <v>1257</v>
      </c>
    </row>
    <row r="211" spans="1:7" x14ac:dyDescent="0.3">
      <c r="A211" t="s">
        <v>610</v>
      </c>
      <c r="B211" t="s">
        <v>611</v>
      </c>
      <c r="C211" t="s">
        <v>612</v>
      </c>
      <c r="D211" t="s">
        <v>945</v>
      </c>
      <c r="E211" t="s">
        <v>1171</v>
      </c>
      <c r="F211">
        <v>938</v>
      </c>
      <c r="G211" t="s">
        <v>1291</v>
      </c>
    </row>
    <row r="212" spans="1:7" x14ac:dyDescent="0.3">
      <c r="A212" t="s">
        <v>613</v>
      </c>
      <c r="B212" t="s">
        <v>614</v>
      </c>
      <c r="C212" t="s">
        <v>615</v>
      </c>
      <c r="D212" t="s">
        <v>946</v>
      </c>
      <c r="E212" t="s">
        <v>1178</v>
      </c>
      <c r="F212">
        <v>968</v>
      </c>
      <c r="G212" t="s">
        <v>1179</v>
      </c>
    </row>
    <row r="213" spans="1:7" x14ac:dyDescent="0.3">
      <c r="A213" t="s">
        <v>616</v>
      </c>
      <c r="B213" t="s">
        <v>617</v>
      </c>
      <c r="C213" t="s">
        <v>618</v>
      </c>
      <c r="D213" t="s">
        <v>947</v>
      </c>
    </row>
    <row r="214" spans="1:7" x14ac:dyDescent="0.3">
      <c r="A214" t="s">
        <v>621</v>
      </c>
      <c r="B214" t="s">
        <v>622</v>
      </c>
      <c r="C214" t="s">
        <v>623</v>
      </c>
      <c r="D214" t="s">
        <v>949</v>
      </c>
      <c r="E214" t="s">
        <v>1172</v>
      </c>
      <c r="F214">
        <v>752</v>
      </c>
      <c r="G214" t="s">
        <v>1292</v>
      </c>
    </row>
    <row r="215" spans="1:7" x14ac:dyDescent="0.3">
      <c r="A215" t="s">
        <v>624</v>
      </c>
      <c r="B215" t="s">
        <v>625</v>
      </c>
      <c r="C215" t="s">
        <v>626</v>
      </c>
      <c r="D215" t="s">
        <v>950</v>
      </c>
      <c r="E215" t="s">
        <v>1055</v>
      </c>
      <c r="F215">
        <v>756</v>
      </c>
      <c r="G215" t="s">
        <v>1056</v>
      </c>
    </row>
    <row r="216" spans="1:7" x14ac:dyDescent="0.3">
      <c r="A216" t="s">
        <v>732</v>
      </c>
      <c r="B216" t="s">
        <v>627</v>
      </c>
      <c r="C216" t="s">
        <v>628</v>
      </c>
      <c r="D216" t="s">
        <v>951</v>
      </c>
      <c r="E216" t="s">
        <v>1181</v>
      </c>
      <c r="F216">
        <v>760</v>
      </c>
      <c r="G216" t="s">
        <v>1299</v>
      </c>
    </row>
    <row r="217" spans="1:7" x14ac:dyDescent="0.3">
      <c r="A217" t="s">
        <v>717</v>
      </c>
      <c r="B217" t="s">
        <v>629</v>
      </c>
      <c r="C217" t="s">
        <v>630</v>
      </c>
      <c r="D217" t="s">
        <v>952</v>
      </c>
      <c r="E217" t="s">
        <v>1192</v>
      </c>
      <c r="F217">
        <v>901</v>
      </c>
      <c r="G217" t="s">
        <v>1193</v>
      </c>
    </row>
    <row r="218" spans="1:7" x14ac:dyDescent="0.3">
      <c r="A218" t="s">
        <v>631</v>
      </c>
      <c r="B218" t="s">
        <v>632</v>
      </c>
      <c r="C218" t="s">
        <v>633</v>
      </c>
      <c r="D218" t="s">
        <v>953</v>
      </c>
      <c r="E218" t="s">
        <v>1184</v>
      </c>
      <c r="F218">
        <v>972</v>
      </c>
      <c r="G218" t="s">
        <v>1302</v>
      </c>
    </row>
    <row r="219" spans="1:7" x14ac:dyDescent="0.3">
      <c r="A219" t="s">
        <v>716</v>
      </c>
      <c r="B219" t="s">
        <v>634</v>
      </c>
      <c r="C219" t="s">
        <v>635</v>
      </c>
      <c r="D219" t="s">
        <v>954</v>
      </c>
      <c r="E219" t="s">
        <v>1194</v>
      </c>
      <c r="F219">
        <v>834</v>
      </c>
      <c r="G219" t="s">
        <v>1195</v>
      </c>
    </row>
    <row r="220" spans="1:7" x14ac:dyDescent="0.3">
      <c r="A220" t="s">
        <v>636</v>
      </c>
      <c r="B220" t="s">
        <v>637</v>
      </c>
      <c r="C220" t="s">
        <v>638</v>
      </c>
      <c r="D220" t="s">
        <v>955</v>
      </c>
      <c r="E220" t="s">
        <v>1183</v>
      </c>
      <c r="F220">
        <v>764</v>
      </c>
      <c r="G220" t="s">
        <v>1301</v>
      </c>
    </row>
    <row r="221" spans="1:7" x14ac:dyDescent="0.3">
      <c r="A221" t="s">
        <v>639</v>
      </c>
      <c r="B221" t="s">
        <v>640</v>
      </c>
      <c r="C221" t="s">
        <v>641</v>
      </c>
      <c r="D221" t="s">
        <v>956</v>
      </c>
      <c r="E221" t="s">
        <v>1199</v>
      </c>
      <c r="F221">
        <v>840</v>
      </c>
      <c r="G221" t="s">
        <v>1200</v>
      </c>
    </row>
    <row r="222" spans="1:7" x14ac:dyDescent="0.3">
      <c r="A222" t="s">
        <v>642</v>
      </c>
      <c r="B222" t="s">
        <v>643</v>
      </c>
      <c r="C222" t="s">
        <v>644</v>
      </c>
      <c r="D222" t="s">
        <v>957</v>
      </c>
      <c r="E222" t="s">
        <v>1211</v>
      </c>
      <c r="F222">
        <v>952</v>
      </c>
      <c r="G222" t="s">
        <v>1314</v>
      </c>
    </row>
    <row r="223" spans="1:7" x14ac:dyDescent="0.3">
      <c r="A223" t="s">
        <v>645</v>
      </c>
      <c r="B223" t="s">
        <v>646</v>
      </c>
      <c r="C223" t="s">
        <v>647</v>
      </c>
      <c r="D223" t="s">
        <v>958</v>
      </c>
    </row>
    <row r="224" spans="1:7" x14ac:dyDescent="0.3">
      <c r="A224" t="s">
        <v>648</v>
      </c>
      <c r="B224" t="s">
        <v>649</v>
      </c>
      <c r="C224" t="s">
        <v>650</v>
      </c>
      <c r="D224" t="s">
        <v>959</v>
      </c>
      <c r="E224" t="s">
        <v>1188</v>
      </c>
      <c r="F224">
        <v>776</v>
      </c>
      <c r="G224" t="s">
        <v>1304</v>
      </c>
    </row>
    <row r="225" spans="1:7" x14ac:dyDescent="0.3">
      <c r="A225" t="s">
        <v>651</v>
      </c>
      <c r="B225" t="s">
        <v>652</v>
      </c>
      <c r="C225" t="s">
        <v>653</v>
      </c>
      <c r="D225" t="s">
        <v>960</v>
      </c>
      <c r="E225" t="s">
        <v>1191</v>
      </c>
      <c r="F225">
        <v>780</v>
      </c>
      <c r="G225" t="s">
        <v>1305</v>
      </c>
    </row>
    <row r="226" spans="1:7" x14ac:dyDescent="0.3">
      <c r="A226" t="s">
        <v>654</v>
      </c>
      <c r="B226" t="s">
        <v>655</v>
      </c>
      <c r="C226" t="s">
        <v>656</v>
      </c>
      <c r="D226" t="s">
        <v>961</v>
      </c>
      <c r="E226" t="s">
        <v>1186</v>
      </c>
      <c r="F226">
        <v>788</v>
      </c>
      <c r="G226" t="s">
        <v>1187</v>
      </c>
    </row>
    <row r="227" spans="1:7" x14ac:dyDescent="0.3">
      <c r="A227" t="s">
        <v>657</v>
      </c>
      <c r="B227" t="s">
        <v>658</v>
      </c>
      <c r="C227" t="s">
        <v>659</v>
      </c>
      <c r="D227" t="s">
        <v>962</v>
      </c>
      <c r="E227" t="s">
        <v>1189</v>
      </c>
      <c r="F227">
        <v>949</v>
      </c>
      <c r="G227" t="s">
        <v>1190</v>
      </c>
    </row>
    <row r="228" spans="1:7" x14ac:dyDescent="0.3">
      <c r="A228" t="s">
        <v>660</v>
      </c>
      <c r="B228" t="s">
        <v>661</v>
      </c>
      <c r="C228" t="s">
        <v>662</v>
      </c>
      <c r="D228" t="s">
        <v>963</v>
      </c>
      <c r="E228" t="s">
        <v>1185</v>
      </c>
      <c r="F228">
        <v>934</v>
      </c>
      <c r="G228" t="s">
        <v>1303</v>
      </c>
    </row>
    <row r="229" spans="1:7" x14ac:dyDescent="0.3">
      <c r="A229" t="s">
        <v>663</v>
      </c>
      <c r="B229" t="s">
        <v>664</v>
      </c>
      <c r="C229" t="s">
        <v>665</v>
      </c>
      <c r="D229" t="s">
        <v>964</v>
      </c>
      <c r="E229" t="s">
        <v>1199</v>
      </c>
      <c r="F229">
        <v>840</v>
      </c>
      <c r="G229" t="s">
        <v>1200</v>
      </c>
    </row>
    <row r="230" spans="1:7" x14ac:dyDescent="0.3">
      <c r="A230" t="s">
        <v>666</v>
      </c>
      <c r="B230" t="s">
        <v>667</v>
      </c>
      <c r="C230" t="s">
        <v>668</v>
      </c>
      <c r="D230" t="s">
        <v>965</v>
      </c>
      <c r="E230" t="s">
        <v>1306</v>
      </c>
      <c r="F230">
        <v>0</v>
      </c>
      <c r="G230" t="s">
        <v>1307</v>
      </c>
    </row>
    <row r="231" spans="1:7" x14ac:dyDescent="0.3">
      <c r="A231" t="s">
        <v>669</v>
      </c>
      <c r="B231" t="s">
        <v>670</v>
      </c>
      <c r="C231" t="s">
        <v>671</v>
      </c>
      <c r="D231" t="s">
        <v>966</v>
      </c>
      <c r="E231" t="s">
        <v>1197</v>
      </c>
      <c r="F231">
        <v>800</v>
      </c>
      <c r="G231" t="s">
        <v>1198</v>
      </c>
    </row>
    <row r="232" spans="1:7" x14ac:dyDescent="0.3">
      <c r="A232" t="s">
        <v>672</v>
      </c>
      <c r="B232" t="s">
        <v>673</v>
      </c>
      <c r="C232" t="s">
        <v>674</v>
      </c>
      <c r="D232" t="s">
        <v>967</v>
      </c>
      <c r="E232" t="s">
        <v>1196</v>
      </c>
      <c r="F232">
        <v>980</v>
      </c>
      <c r="G232" t="s">
        <v>1308</v>
      </c>
    </row>
    <row r="233" spans="1:7" x14ac:dyDescent="0.3">
      <c r="A233" t="s">
        <v>675</v>
      </c>
      <c r="B233" t="s">
        <v>676</v>
      </c>
      <c r="C233" t="s">
        <v>677</v>
      </c>
      <c r="D233" t="s">
        <v>968</v>
      </c>
      <c r="E233" t="s">
        <v>1007</v>
      </c>
      <c r="F233">
        <v>784</v>
      </c>
      <c r="G233" t="s">
        <v>1008</v>
      </c>
    </row>
    <row r="234" spans="1:7" x14ac:dyDescent="0.3">
      <c r="A234" t="s">
        <v>678</v>
      </c>
      <c r="B234" t="s">
        <v>679</v>
      </c>
      <c r="C234" t="s">
        <v>680</v>
      </c>
      <c r="D234" t="s">
        <v>969</v>
      </c>
      <c r="E234" t="s">
        <v>1085</v>
      </c>
      <c r="F234">
        <v>826</v>
      </c>
      <c r="G234" t="s">
        <v>1086</v>
      </c>
    </row>
    <row r="235" spans="1:7" x14ac:dyDescent="0.3">
      <c r="A235" t="s">
        <v>684</v>
      </c>
      <c r="B235" t="s">
        <v>685</v>
      </c>
      <c r="C235" t="s">
        <v>686</v>
      </c>
      <c r="D235" t="s">
        <v>971</v>
      </c>
      <c r="E235" t="s">
        <v>1201</v>
      </c>
      <c r="F235">
        <v>858</v>
      </c>
      <c r="G235" t="s">
        <v>1309</v>
      </c>
    </row>
    <row r="236" spans="1:7" x14ac:dyDescent="0.3">
      <c r="A236" t="s">
        <v>687</v>
      </c>
      <c r="B236" t="s">
        <v>688</v>
      </c>
      <c r="C236" t="s">
        <v>689</v>
      </c>
      <c r="D236" t="s">
        <v>972</v>
      </c>
      <c r="E236" t="s">
        <v>1202</v>
      </c>
      <c r="F236">
        <v>860</v>
      </c>
      <c r="G236" t="s">
        <v>1310</v>
      </c>
    </row>
    <row r="237" spans="1:7" x14ac:dyDescent="0.3">
      <c r="A237" t="s">
        <v>690</v>
      </c>
      <c r="B237" t="s">
        <v>691</v>
      </c>
      <c r="C237" t="s">
        <v>692</v>
      </c>
      <c r="D237" t="s">
        <v>973</v>
      </c>
      <c r="E237" t="s">
        <v>1205</v>
      </c>
      <c r="F237">
        <v>548</v>
      </c>
      <c r="G237" t="s">
        <v>1313</v>
      </c>
    </row>
    <row r="238" spans="1:7" x14ac:dyDescent="0.3">
      <c r="A238" t="s">
        <v>726</v>
      </c>
      <c r="B238" t="s">
        <v>285</v>
      </c>
      <c r="C238" t="s">
        <v>286</v>
      </c>
      <c r="D238" t="s">
        <v>834</v>
      </c>
      <c r="E238" t="s">
        <v>1080</v>
      </c>
      <c r="F238">
        <v>978</v>
      </c>
      <c r="G238" t="s">
        <v>1081</v>
      </c>
    </row>
    <row r="239" spans="1:7" x14ac:dyDescent="0.3">
      <c r="A239" t="s">
        <v>733</v>
      </c>
      <c r="B239" t="s">
        <v>693</v>
      </c>
      <c r="C239" t="s">
        <v>694</v>
      </c>
      <c r="D239" t="s">
        <v>974</v>
      </c>
      <c r="E239" t="s">
        <v>1203</v>
      </c>
      <c r="F239">
        <v>937</v>
      </c>
      <c r="G239" t="s">
        <v>1311</v>
      </c>
    </row>
    <row r="240" spans="1:7" x14ac:dyDescent="0.3">
      <c r="A240" t="s">
        <v>695</v>
      </c>
      <c r="B240" t="s">
        <v>696</v>
      </c>
      <c r="C240" t="s">
        <v>697</v>
      </c>
      <c r="D240" t="s">
        <v>975</v>
      </c>
      <c r="E240" t="s">
        <v>1204</v>
      </c>
      <c r="F240">
        <v>704</v>
      </c>
      <c r="G240" t="s">
        <v>1312</v>
      </c>
    </row>
    <row r="241" spans="1:7" x14ac:dyDescent="0.3">
      <c r="A241" t="s">
        <v>698</v>
      </c>
      <c r="B241" t="s">
        <v>699</v>
      </c>
      <c r="C241" t="s">
        <v>700</v>
      </c>
      <c r="D241" t="s">
        <v>976</v>
      </c>
      <c r="E241" t="s">
        <v>1199</v>
      </c>
      <c r="F241">
        <v>840</v>
      </c>
      <c r="G241" t="s">
        <v>1200</v>
      </c>
    </row>
    <row r="242" spans="1:7" x14ac:dyDescent="0.3">
      <c r="A242" t="s">
        <v>701</v>
      </c>
      <c r="B242" t="s">
        <v>702</v>
      </c>
      <c r="C242" t="s">
        <v>703</v>
      </c>
      <c r="D242" t="s">
        <v>977</v>
      </c>
    </row>
    <row r="243" spans="1:7" x14ac:dyDescent="0.3">
      <c r="A243" t="s">
        <v>704</v>
      </c>
      <c r="B243" t="s">
        <v>705</v>
      </c>
      <c r="C243" t="s">
        <v>706</v>
      </c>
      <c r="D243" t="s">
        <v>978</v>
      </c>
    </row>
    <row r="244" spans="1:7" x14ac:dyDescent="0.3">
      <c r="A244" t="s">
        <v>707</v>
      </c>
      <c r="B244" t="s">
        <v>708</v>
      </c>
      <c r="C244" t="s">
        <v>709</v>
      </c>
      <c r="D244" t="s">
        <v>979</v>
      </c>
      <c r="E244" t="s">
        <v>1212</v>
      </c>
      <c r="F244">
        <v>886</v>
      </c>
      <c r="G244" t="s">
        <v>1315</v>
      </c>
    </row>
    <row r="245" spans="1:7" x14ac:dyDescent="0.3">
      <c r="A245" t="s">
        <v>710</v>
      </c>
      <c r="B245" t="s">
        <v>711</v>
      </c>
      <c r="C245" t="s">
        <v>712</v>
      </c>
      <c r="D245" t="s">
        <v>980</v>
      </c>
      <c r="E245" t="s">
        <v>1214</v>
      </c>
      <c r="F245">
        <v>967</v>
      </c>
      <c r="G245" t="s">
        <v>1317</v>
      </c>
    </row>
    <row r="246" spans="1:7" x14ac:dyDescent="0.3">
      <c r="A246" t="s">
        <v>713</v>
      </c>
      <c r="B246" t="s">
        <v>714</v>
      </c>
      <c r="C246" t="s">
        <v>715</v>
      </c>
      <c r="D246" t="s">
        <v>981</v>
      </c>
      <c r="E246" t="s">
        <v>1199</v>
      </c>
      <c r="F246">
        <v>840</v>
      </c>
      <c r="G246" t="s">
        <v>1200</v>
      </c>
    </row>
  </sheetData>
  <sheetProtection algorithmName="SHA-512" hashValue="PoIWukFjKYv3WFfSCAPN2cLCiGU5fGZq4A3W/CxF1qY5wBKHqy+CW2r1alaqR5bq7XJJsyf6CVHU3T7lkE2odQ==" saltValue="bjEodVEmDNshmMpXc3oJxQ==" spinCount="100000" sheet="1" objects="1" scenarios="1"/>
  <sortState xmlns:xlrd2="http://schemas.microsoft.com/office/spreadsheetml/2017/richdata2" ref="H9:J155">
    <sortCondition ref="H9:H155"/>
  </sortState>
  <pageMargins left="0.7" right="0.7" top="0.75" bottom="0.75" header="0.3" footer="0.3"/>
  <pageSetup paperSize="9" orientation="portrait" r:id="rId1"/>
  <drawing r:id="rId2"/>
  <tableParts count="9">
    <tablePart r:id="rId3"/>
    <tablePart r:id="rId4"/>
    <tablePart r:id="rId5"/>
    <tablePart r:id="rId6"/>
    <tablePart r:id="rId7"/>
    <tablePart r:id="rId8"/>
    <tablePart r:id="rId9"/>
    <tablePart r:id="rId10"/>
    <tablePart r:id="rId1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AF08D2786879A84C98C986A1D2FE2AC0" ma:contentTypeVersion="11" ma:contentTypeDescription="Create a new document." ma:contentTypeScope="" ma:versionID="8cda5e43355a178765403bf25fc62d8e">
  <xsd:schema xmlns:xsd="http://www.w3.org/2001/XMLSchema" xmlns:xs="http://www.w3.org/2001/XMLSchema" xmlns:p="http://schemas.microsoft.com/office/2006/metadata/properties" xmlns:ns2="0c958bcd-fe3d-4310-8463-0016d19558cc" xmlns:ns3="36538d5f-f7e1-46e7-b8e6-8d0f62ce9765" targetNamespace="http://schemas.microsoft.com/office/2006/metadata/properties" ma:root="true" ma:fieldsID="0732ab638ef70049696dc25a7a2200f6" ns2:_="" ns3:_="">
    <xsd:import namespace="0c958bcd-fe3d-4310-8463-0016d19558cc"/>
    <xsd:import namespace="36538d5f-f7e1-46e7-b8e6-8d0f62ce976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958bcd-fe3d-4310-8463-0016d19558c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6538d5f-f7e1-46e7-b8e6-8d0f62ce9765"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B M E A A B Q S w M E F A A C A A g A M W Q t T T / M I q 6 o A A A A + Q A A A B I A H A B D b 2 5 m a W c v U G F j a 2 F n Z S 5 4 b W w g o h g A K K A U A A A A A A A A A A A A A A A A A A A A A A A A A A A A h Y 9 N D o I w G E S v Q r q n f w R j y E d Z u B U 1 M T F u K 1 Z o h G J o s d z N h U f y C p I o 6 s 7 l T N 4 k b x 6 3 O 2 R D U w d X 1 V n d m h Q x T F G g T N E e t S l T 1 L t T O E e Z g I 0 s z r J U w Q g b m w x W p 6 h y 7 p I Q 4 r 3 H P s J t V x J O K S P 7 f L k t K t X I U B v r p C k U + q y O / 1 d I w O 4 l I z i O Z z i m P M K M U Q 5 k 6 i H X 5 s v w U R l T I D 8 l L P r a 9 Z 0 S 5 h C u 1 k C m C O R 9 Q z w B U E s D B B Q A A g A I A D F k L U 0 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A x Z C 1 N s C b m + Q k B A A A K B A A A E w A c A E Z v c m 1 1 b G F z L 1 N l Y 3 R p b 2 4 x L m 0 g o h g A K K A U A A A A A A A A A A A A A A A A A A A A A A A A A A A A 7 Z F B a 8 J A E I X v g f y H Y b 0 k E A R t b 8 V T a L 1 I D 0 2 g B x F Z 0 1 G D m 1 m Z 3 Q R D y H / v p g G R x v g D S v e y M N + 8 x / C e w c z m m i D p / 9 m L 7 / m e O U r G L 1 j q C p k K J L t l r J B K N F s r d w p h A Q q t 7 4 F 7 i S 4 5 6 y a v l w z V N C 6 Z n e B T 8 2 m n 9 S k I m / W 7 L H A h R s 3 E p l 3 H m q w j m 6 j 3 n I j 4 K O n g T k j r M w p n n n a b 0 5 Q l m b 3 m I t a q L K i D J u g P i J p G L N 8 S W D l v B T M R g X U U L F 5 s G 8 E t m z 9 g T w / Y 8 1 0 W K 2 l M v s 8 z 2 c U 3 W O l i 1 T w Y f / Q J g L G M s g B y C Q 3 d r 4 G B P C B l 9 a h L J V V 5 1 U u q f 2 B f x C 9 V G / p e T n d D v i 1 + M t 4 W B P N Q / P f / B / v / B l B L A Q I t A B Q A A g A I A D F k L U 0 / z C K u q A A A A P k A A A A S A A A A A A A A A A A A A A A A A A A A A A B D b 2 5 m a W c v U G F j a 2 F n Z S 5 4 b W x Q S w E C L Q A U A A I A C A A x Z C 1 N D 8 r p q 6 Q A A A D p A A A A E w A A A A A A A A A A A A A A A A D 0 A A A A W 0 N v b n R l b n R f V H l w Z X N d L n h t b F B L A Q I t A B Q A A g A I A D F k L U 2 w J u b 5 C Q E A A A o E A A A T A A A A A A A A A A A A A A A A A O U B A A B G b 3 J t d W x h c y 9 T Z W N 0 a W 9 u M S 5 t U E s F B g A A A A A D A A M A w g A A A D s D A A A A A B A B A A D v u 7 8 8 P 3 h t b C B 2 Z X J z a W 9 u P S I x L j A i I G V u Y 2 9 k a W 5 n P S J 1 d G Y t O C I / P j x Q Z X J t a X N z a W 9 u T G l z d C B 4 b W x u c z p 4 c 2 k 9 I m h 0 d H A 6 L y 9 3 d 3 c u d z M u b 3 J n L z I w M D E v W E 1 M U 2 N o Z W 1 h L W l u c 3 R h b m N l I i B 4 b W x u c z p 4 c 2 Q 9 I m h 0 d H A 6 L y 9 3 d 3 c u d z M u b 3 J n L z I w M D E v W E 1 M U 2 N o Z W 1 h I j 4 8 Q 2 F u R X Z h b H V h d G V G d X R 1 c m V Q Y W N r Y W d l c z 5 m Y W x z Z T w v Q 2 F u R X Z h b H V h d G V G d X R 1 c m V Q Y W N r Y W d l c z 4 8 R m l y Z X d h b G x F b m F i b G V k P n R y d W U 8 L 0 Z p c m V 3 Y W x s R W 5 h Y m x l Z D 4 8 L 1 B l c m 1 p c 3 N p b 2 5 M a X N 0 P i E c A A A A A A A A / x s A A O + 7 v z w / e G 1 s I H Z l c n N p b 2 4 9 I j E u M C I g Z W 5 j b 2 R p b m c 9 I n V 0 Z i 0 4 I j 8 + P E x v Y 2 F s U G F j a 2 F n Z U 1 l d G F k Y X R h R m l s Z S B 4 b W x u c z p 4 c 2 k 9 I m h 0 d H A 6 L y 9 3 d 3 c u d z M u b 3 J n L z I w M D E v W E 1 M U 2 N o Z W 1 h L W l u c 3 R h b m N l I i B 4 b W x u c z p 4 c 2 Q 9 I m h 0 d H A 6 L y 9 3 d 3 c u d z M u b 3 J n L z I w M D E v W E 1 M U 2 N o Z W 1 h I j 4 8 S X R l b X M + P E l 0 Z W 0 + P E l 0 Z W 1 M b 2 N h d G l v b j 4 8 S X R l b V R 5 c G U + Q W x s R m 9 y b X V s Y X M 8 L 0 l 0 Z W 1 U e X B l P j x J d G V t U G F 0 a C A v P j w v S X R l b U x v Y 2 F 0 a W 9 u P j x T d G F i b G V F b n R y a W V z I C 8 + P C 9 J d G V t P j x J d G V t P j x J d G V t T G 9 j Y X R p b 2 4 + P E l 0 Z W 1 U e X B l P k Z v c m 1 1 b G E 8 L 0 l 0 Z W 1 U e X B l P j x J d G V t U G F 0 a D 5 T Z W N 0 a W 9 u M S 9 H b 3 Z l c m 5 t Z W 5 0 X 3 J l d m V u d W V z X 3 R h Y m x l P C 9 J d G V t U G F 0 a D 4 8 L 0 l 0 Z W 1 M b 2 N h d G l v b j 4 8 U 3 R h Y m x l R W 5 0 c m l l c z 4 8 R W 5 0 c n k g V H l w Z T 0 i S X N Q c m l 2 Y X R l I i B W Y W x 1 Z T 0 i b D A i I C 8 + P E V u d H J 5 I F R 5 c G U 9 I k 5 h d m l n Y X R p b 2 5 T d G V w T m F t Z S I g V m F s d W U 9 I n N O Y X Z p Z 2 F 0 a W 9 u I i A v P j x F b n R y e S B U e X B l P S J G a W x s R W 5 h Y m x l Z C I g V m F s d W U 9 I m w w I i A v P j x F b n R y e S B U e X B l P S J G a W x s T 2 J q Z W N 0 V H l w Z S I g V m F s d W U 9 I n N D b 2 5 u Z W N 0 a W 9 u T 2 5 s e S I g L z 4 8 R W 5 0 c n k g V H l w Z T 0 i R m l s b F R v R G F 0 Y U 1 v Z G V s R W 5 h Y m x l Z C I g V m F s d W U 9 I m w w I i A v P j x F b n R y e S B U e X B l P S J S Z X N 1 b H R U e X B l I i B W Y W x 1 Z T 0 i c 1 R h Y m x l I i A v P j x F b n R y e S B U e X B l P S J C d W Z m Z X J O Z X h 0 U m V m c m V z a C I g V m F s d W U 9 I m w x I i A v P j x F b n R y e S B U e X B l P S J O Y W 1 l V X B k Y X R l Z E F m d G V y R m l s b C I g V m F s d W U 9 I m w w I i A v P j x F b n R y e S B U e X B l P S J G a W x s Z W R D b 2 1 w b G V 0 Z V J l c 3 V s d F R v V 2 9 y a 3 N o Z W V 0 I i B W Y W x 1 Z T 0 i b D E i I C 8 + P E V u d H J 5 I F R 5 c G U 9 I k F k Z G V k V G 9 E Y X R h T W 9 k Z W w i I F Z h b H V l P S J s M C I g L z 4 8 R W 5 0 c n k g V H l w Z T 0 i R m l s b E N v d W 5 0 I i B W Y W x 1 Z T 0 i b D I 3 I i A v P j x F b n R y e S B U e X B l P S J G a W x s R X J y b 3 J D b 2 R l I i B W Y W x 1 Z T 0 i c 1 V u a 2 5 v d 2 4 i I C 8 + P E V u d H J 5 I F R 5 c G U 9 I k Z p b G x F c n J v c k N v d W 5 0 I i B W Y W x 1 Z T 0 i b D A i I C 8 + P E V u d H J 5 I F R 5 c G U 9 I k Z p b G x M Y X N 0 V X B k Y X R l Z C I g V m F s d W U 9 I m Q y M D E 4 L T A 4 L T I x V D E x O j Q z O j A z L j Q 2 N D U y O D B a I i A v P j x F b n R y e S B U e X B l P S J G a W x s Q 2 9 s d W 1 u V H l w Z X M i I F Z h b H V l P S J z Q m d Z R 0 J n W U d C Z 1 l B Q m c 9 P S I g L z 4 8 R W 5 0 c n k g V H l w Z T 0 i R m l s b E N v b H V t b k 5 h b W V z I i B W Y W x 1 Z T 0 i c 1 s m c X V v d D t H R l M g T G V 2 Z W w g M S Z x d W 9 0 O y w m c X V v d D t H R l M g T G V 2 Z W w g M i Z x d W 9 0 O y w m c X V v d D t H R l M g T G V 2 Z W w g M y Z x d W 9 0 O y w m c X V v d D t H R l M g T G V 2 Z W w g N C Z x d W 9 0 O y w m c X V v d D t H R l M g Q 2 x h c 3 N p Z m l j Y X R p b 2 4 m c X V v d D s s J n F 1 b 3 Q 7 U 2 V j d G 9 y J n F 1 b 3 Q 7 L C Z x d W 9 0 O 1 J l d m V u d W U g c 3 R y Z W F t I G 5 h b W U m c X V v d D s s J n F 1 b 3 Q 7 R 2 9 2 Z X J u b W V u d C B h Z 2 V u Y 3 k m c X V v d D s s J n F 1 b 3 Q 7 U m V 2 Z W 5 1 Z S B 2 Y W x 1 Z S Z x d W 9 0 O y w m c X V v d D t D d X J y Z W 5 j e S Z x d W 9 0 O 1 0 i I C 8 + P E V u d H J 5 I F R 5 c G U 9 I k Z p b G x T d G F 0 d X M i I F Z h b H V l P S J z Q 2 9 t c G x l d G U i I C 8 + P E V u d H J 5 I F R 5 c G U 9 I l J l b G F 0 a W 9 u c 2 h p c E l u Z m 9 D b 2 5 0 Y W l u Z X I i I F Z h b H V l P S J z e y Z x d W 9 0 O 2 N v b H V t b k N v d W 5 0 J n F 1 b 3 Q 7 O j E w L C Z x d W 9 0 O 2 t l e U N v b H V t b k 5 h b W V z J n F 1 b 3 Q 7 O l t d L C Z x d W 9 0 O 3 F 1 Z X J 5 U m V s Y X R p b 2 5 z a G l w c y Z x d W 9 0 O z p b X S w m c X V v d D t j b 2 x 1 b W 5 J Z G V u d G l 0 a W V z J n F 1 b 3 Q 7 O l s m c X V v d D t T Z W N 0 a W 9 u M S 9 H b 3 Z l c m 5 t Z W 5 0 X 3 J l d m V u d W V z X 3 R h Y m x l L 0 N o Y W 5 n Z W Q g V H l w Z S 5 7 R 0 Z T I E x l d m V s I D E s M H 0 m c X V v d D s s J n F 1 b 3 Q 7 U 2 V j d G l v b j E v R 2 9 2 Z X J u b W V u d F 9 y Z X Z l b n V l c 1 9 0 Y W J s Z S 9 D a G F u Z 2 V k I F R 5 c G U u e 0 d G U y B M Z X Z l b C A y L D F 9 J n F 1 b 3 Q 7 L C Z x d W 9 0 O 1 N l Y 3 R p b 2 4 x L 0 d v d m V y b m 1 l b n R f c m V 2 Z W 5 1 Z X N f d G F i b G U v Q 2 h h b m d l Z C B U e X B l L n t H R l M g T G V 2 Z W w g M y w y f S Z x d W 9 0 O y w m c X V v d D t T Z W N 0 a W 9 u M S 9 H b 3 Z l c m 5 t Z W 5 0 X 3 J l d m V u d W V z X 3 R h Y m x l L 0 N o Y W 5 n Z W Q g V H l w Z S 5 7 R 0 Z T I E x l d m V s I D Q s M 3 0 m c X V v d D s s J n F 1 b 3 Q 7 U 2 V j d G l v b j E v R 2 9 2 Z X J u b W V u d F 9 y Z X Z l b n V l c 1 9 0 Y W J s Z S 9 D a G F u Z 2 V k I F R 5 c G U u e 0 d G U y B D b G F z c 2 l m a W N h d G l v b i w 0 f S Z x d W 9 0 O y w m c X V v d D t T Z W N 0 a W 9 u M S 9 H b 3 Z l c m 5 t Z W 5 0 X 3 J l d m V u d W V z X 3 R h Y m x l L 0 N o Y W 5 n Z W Q g V H l w Z S 5 7 U 2 V j d G 9 y L D V 9 J n F 1 b 3 Q 7 L C Z x d W 9 0 O 1 N l Y 3 R p b 2 4 x L 0 d v d m V y b m 1 l b n R f c m V 2 Z W 5 1 Z X N f d G F i b G U v Q 2 h h b m d l Z C B U e X B l L n t S Z X Z l b n V l I H N 0 c m V h b S B u Y W 1 l L D Z 9 J n F 1 b 3 Q 7 L C Z x d W 9 0 O 1 N l Y 3 R p b 2 4 x L 0 d v d m V y b m 1 l b n R f c m V 2 Z W 5 1 Z X N f d G F i b G U v Q 2 h h b m d l Z C B U e X B l L n t H b 3 Z l c m 5 t Z W 5 0 I G F n Z W 5 j e S w 3 f S Z x d W 9 0 O y w m c X V v d D t T Z W N 0 a W 9 u M S 9 H b 3 Z l c m 5 t Z W 5 0 X 3 J l d m V u d W V z X 3 R h Y m x l L 0 N o Y W 5 n Z W Q g V H l w Z S 5 7 U m V 2 Z W 5 1 Z S B 2 Y W x 1 Z S w 4 f S Z x d W 9 0 O y w m c X V v d D t T Z W N 0 a W 9 u M S 9 H b 3 Z l c m 5 t Z W 5 0 X 3 J l d m V u d W V z X 3 R h Y m x l L 0 N o Y W 5 n Z W Q g V H l w Z S 5 7 Q 3 V y c m V u Y 3 k s O X 0 m c X V v d D t d L C Z x d W 9 0 O 0 N v b H V t b k N v d W 5 0 J n F 1 b 3 Q 7 O j E w L C Z x d W 9 0 O 0 t l e U N v b H V t b k 5 h b W V z J n F 1 b 3 Q 7 O l t d L C Z x d W 9 0 O 0 N v b H V t b k l k Z W 5 0 a X R p Z X M m c X V v d D s 6 W y Z x d W 9 0 O 1 N l Y 3 R p b 2 4 x L 0 d v d m V y b m 1 l b n R f c m V 2 Z W 5 1 Z X N f d G F i b G U v Q 2 h h b m d l Z C B U e X B l L n t H R l M g T G V 2 Z W w g M S w w f S Z x d W 9 0 O y w m c X V v d D t T Z W N 0 a W 9 u M S 9 H b 3 Z l c m 5 t Z W 5 0 X 3 J l d m V u d W V z X 3 R h Y m x l L 0 N o Y W 5 n Z W Q g V H l w Z S 5 7 R 0 Z T I E x l d m V s I D I s M X 0 m c X V v d D s s J n F 1 b 3 Q 7 U 2 V j d G l v b j E v R 2 9 2 Z X J u b W V u d F 9 y Z X Z l b n V l c 1 9 0 Y W J s Z S 9 D a G F u Z 2 V k I F R 5 c G U u e 0 d G U y B M Z X Z l b C A z L D J 9 J n F 1 b 3 Q 7 L C Z x d W 9 0 O 1 N l Y 3 R p b 2 4 x L 0 d v d m V y b m 1 l b n R f c m V 2 Z W 5 1 Z X N f d G F i b G U v Q 2 h h b m d l Z C B U e X B l L n t H R l M g T G V 2 Z W w g N C w z f S Z x d W 9 0 O y w m c X V v d D t T Z W N 0 a W 9 u M S 9 H b 3 Z l c m 5 t Z W 5 0 X 3 J l d m V u d W V z X 3 R h Y m x l L 0 N o Y W 5 n Z W Q g V H l w Z S 5 7 R 0 Z T I E N s Y X N z a W Z p Y 2 F 0 a W 9 u L D R 9 J n F 1 b 3 Q 7 L C Z x d W 9 0 O 1 N l Y 3 R p b 2 4 x L 0 d v d m V y b m 1 l b n R f c m V 2 Z W 5 1 Z X N f d G F i b G U v Q 2 h h b m d l Z C B U e X B l L n t T Z W N 0 b 3 I s N X 0 m c X V v d D s s J n F 1 b 3 Q 7 U 2 V j d G l v b j E v R 2 9 2 Z X J u b W V u d F 9 y Z X Z l b n V l c 1 9 0 Y W J s Z S 9 D a G F u Z 2 V k I F R 5 c G U u e 1 J l d m V u d W U g c 3 R y Z W F t I G 5 h b W U s N n 0 m c X V v d D s s J n F 1 b 3 Q 7 U 2 V j d G l v b j E v R 2 9 2 Z X J u b W V u d F 9 y Z X Z l b n V l c 1 9 0 Y W J s Z S 9 D a G F u Z 2 V k I F R 5 c G U u e 0 d v d m V y b m 1 l b n Q g Y W d l b m N 5 L D d 9 J n F 1 b 3 Q 7 L C Z x d W 9 0 O 1 N l Y 3 R p b 2 4 x L 0 d v d m V y b m 1 l b n R f c m V 2 Z W 5 1 Z X N f d G F i b G U v Q 2 h h b m d l Z C B U e X B l L n t S Z X Z l b n V l I H Z h b H V l L D h 9 J n F 1 b 3 Q 7 L C Z x d W 9 0 O 1 N l Y 3 R p b 2 4 x L 0 d v d m V y b m 1 l b n R f c m V 2 Z W 5 1 Z X N f d G F i b G U v Q 2 h h b m d l Z C B U e X B l L n t D d X J y Z W 5 j e S w 5 f S Z x d W 9 0 O 1 0 s J n F 1 b 3 Q 7 U m V s Y X R p b 2 5 z a G l w S W 5 m b y Z x d W 9 0 O z p b X X 0 i I C 8 + P C 9 T d G F i b G V F b n R y a W V z P j w v S X R l b T 4 8 S X R l b T 4 8 S X R l b U x v Y 2 F 0 a W 9 u P j x J d G V t V H l w Z T 5 G b 3 J t d W x h P C 9 J d G V t V H l w Z T 4 8 S X R l b V B h d G g + U 2 V j d G l v b j E v R 2 9 2 Z X J u b W V u d F 9 y Z X Z l b n V l c 1 9 0 Y W J s Z S 9 T b 3 V y Y 2 U 8 L 0 l 0 Z W 1 Q Y X R o P j w v S X R l b U x v Y 2 F 0 a W 9 u P j x T d G F i b G V F b n R y a W V z I C 8 + P C 9 J d G V t P j x J d G V t P j x J d G V t T G 9 j Y X R p b 2 4 + P E l 0 Z W 1 U e X B l P k Z v c m 1 1 b G E 8 L 0 l 0 Z W 1 U e X B l P j x J d G V t U G F 0 a D 5 T Z W N 0 a W 9 u M S 9 H b 3 Z l c m 5 t Z W 5 0 X 3 J l d m V u d W V z X 3 R h Y m x l L 0 N o Y W 5 n Z W Q l M j B U e X B l P C 9 J d G V t U G F 0 a D 4 8 L 0 l 0 Z W 1 M b 2 N h d G l v b j 4 8 U 3 R h Y m x l R W 5 0 c m l l c y A v P j w v S X R l b T 4 8 S X R l b T 4 8 S X R l b U x v Y 2 F 0 a W 9 u P j x J d G V t V H l w Z T 5 G b 3 J t d W x h P C 9 J d G V t V H l w Z T 4 8 S X R l b V B h d G g + U 2 V j d G l v b j E v R 2 9 2 Z X J u b W V u d F 9 y Z X Z l b n V l c 1 9 0 Y W J s Z S U y M C g y K T w v S X R l b V B h d G g + P C 9 J d G V t T G 9 j Y X R p b 2 4 + P F N 0 Y W J s Z U V u d H J p Z X M + P E V u d H J 5 I F R 5 c G U 9 I k l z U H J p d m F 0 Z S I g V m F s d W U 9 I m w w I i A v P j x F b n R y e S B U e X B l P S J O Y X Z p Z 2 F 0 a W 9 u U 3 R l c E 5 h b W U i I F Z h b H V l P S J z T m F 2 a W d h d G l v b i I g L z 4 8 R W 5 0 c n k g V H l w Z T 0 i R m l s b E V u Y W J s Z W Q i I F Z h b H V l P S J s M C I g L z 4 8 R W 5 0 c n k g V H l w Z T 0 i R m l s b E 9 i a m V j d F R 5 c G U i I F Z h b H V l P S J z Q 2 9 u b m V j d G l v b k 9 u b H k i I C 8 + P E V u d H J 5 I F R 5 c G U 9 I k Z p b G x U b 0 R h d G F N b 2 R l b E V u Y W J s Z W Q i I F Z h b H V l P S J s M C I g L z 4 8 R W 5 0 c n k g V H l w Z T 0 i U m V z d W x 0 V H l w Z S I g V m F s d W U 9 I n N U Y W J s Z S I g L z 4 8 R W 5 0 c n k g V H l w Z T 0 i Q n V m Z m V y T m V 4 d F J l Z n J l c 2 g i I F Z h b H V l P S J s M S I g L z 4 8 R W 5 0 c n k g V H l w Z T 0 i T m F t Z V V w Z G F 0 Z W R B Z n R l c k Z p b G w i I F Z h b H V l P S J s M C I g L z 4 8 R W 5 0 c n k g V H l w Z T 0 i R m l s b G V k Q 2 9 t c G x l d G V S Z X N 1 b H R U b 1 d v c m t z a G V l d C I g V m F s d W U 9 I m w x I i A v P j x F b n R y e S B U e X B l P S J B Z G R l Z F R v R G F 0 Y U 1 v Z G V s I i B W Y W x 1 Z T 0 i b D A i I C 8 + P E V u d H J 5 I F R 5 c G U 9 I k Z p b G x D b 3 V u d C I g V m F s d W U 9 I m w y N y I g L z 4 8 R W 5 0 c n k g V H l w Z T 0 i R m l s b E V y c m 9 y Q 2 9 k Z S I g V m F s d W U 9 I n N V b m t u b 3 d u I i A v P j x F b n R y e S B U e X B l P S J G a W x s R X J y b 3 J D b 3 V u d C I g V m F s d W U 9 I m w w I i A v P j x F b n R y e S B U e X B l P S J G a W x s T G F z d F V w Z G F 0 Z W Q i I F Z h b H V l P S J k M j A x O C 0 w O S 0 x M 1 Q x M D o z M z o y M i 4 1 O T I x N j c 5 W i I g L z 4 8 R W 5 0 c n k g V H l w Z T 0 i R m l s b E N v b H V t b l R 5 c G V z I i B W Y W x 1 Z T 0 i c 0 J n W U d C Z 1 l H Q m d Z Q U J n P T 0 i I C 8 + P E V u d H J 5 I F R 5 c G U 9 I k Z p b G x D b 2 x 1 b W 5 O Y W 1 l c y I g V m F s d W U 9 I n N b J n F 1 b 3 Q 7 R 0 Z T I E x l d m V s I D E m c X V v d D s s J n F 1 b 3 Q 7 R 0 Z T I E x l d m V s I D I m c X V v d D s s J n F 1 b 3 Q 7 R 0 Z T I E x l d m V s I D M m c X V v d D s s J n F 1 b 3 Q 7 R 0 Z T I E x l d m V s I D Q m c X V v d D s s J n F 1 b 3 Q 7 R 0 Z T I E N s Y X N z a W Z p Y 2 F 0 a W 9 u J n F 1 b 3 Q 7 L C Z x d W 9 0 O 1 N l Y 3 R v c i Z x d W 9 0 O y w m c X V v d D t S Z X Z l b n V l I H N 0 c m V h b S B u Y W 1 l J n F 1 b 3 Q 7 L C Z x d W 9 0 O 0 d v d m V y b m 1 l b n Q g Y W d l b m N 5 J n F 1 b 3 Q 7 L C Z x d W 9 0 O 1 J l d m V u d W U g d m F s d W U m c X V v d D s s J n F 1 b 3 Q 7 Q 3 V y c m V u Y 3 k m c X V v d D t d I i A v P j x F b n R y e S B U e X B l P S J G a W x s U 3 R h d H V z I i B W Y W x 1 Z T 0 i c 0 N v b X B s Z X R l I i A v P j x F b n R y e S B U e X B l P S J S Z W x h d G l v b n N o a X B J b m Z v Q 2 9 u d G F p b m V y I i B W Y W x 1 Z T 0 i c 3 s m c X V v d D t j b 2 x 1 b W 5 D b 3 V u d C Z x d W 9 0 O z o x M C w m c X V v d D t r Z X l D b 2 x 1 b W 5 O Y W 1 l c y Z x d W 9 0 O z p b X S w m c X V v d D t x d W V y e V J l b G F 0 a W 9 u c 2 h p c H M m c X V v d D s 6 W 1 0 s J n F 1 b 3 Q 7 Y 2 9 s d W 1 u S W R l b n R p d G l l c y Z x d W 9 0 O z p b J n F 1 b 3 Q 7 U 2 V j d G l v b j E v R 2 9 2 Z X J u b W V u d F 9 y Z X Z l b n V l c 1 9 0 Y W J s Z S A o M i k v Q 2 h h b m d l Z C B U e X B l L n t H R l M g T G V 2 Z W w g M S w w f S Z x d W 9 0 O y w m c X V v d D t T Z W N 0 a W 9 u M S 9 H b 3 Z l c m 5 t Z W 5 0 X 3 J l d m V u d W V z X 3 R h Y m x l I C g y K S 9 D a G F u Z 2 V k I F R 5 c G U u e 0 d G U y B M Z X Z l b C A y L D F 9 J n F 1 b 3 Q 7 L C Z x d W 9 0 O 1 N l Y 3 R p b 2 4 x L 0 d v d m V y b m 1 l b n R f c m V 2 Z W 5 1 Z X N f d G F i b G U g K D I p L 0 N o Y W 5 n Z W Q g V H l w Z S 5 7 R 0 Z T I E x l d m V s I D M s M n 0 m c X V v d D s s J n F 1 b 3 Q 7 U 2 V j d G l v b j E v R 2 9 2 Z X J u b W V u d F 9 y Z X Z l b n V l c 1 9 0 Y W J s Z S A o M i k v Q 2 h h b m d l Z C B U e X B l L n t H R l M g T G V 2 Z W w g N C w z f S Z x d W 9 0 O y w m c X V v d D t T Z W N 0 a W 9 u M S 9 H b 3 Z l c m 5 t Z W 5 0 X 3 J l d m V u d W V z X 3 R h Y m x l I C g y K S 9 D a G F u Z 2 V k I F R 5 c G U u e 0 d G U y B D b G F z c 2 l m a W N h d G l v b i w 0 f S Z x d W 9 0 O y w m c X V v d D t T Z W N 0 a W 9 u M S 9 H b 3 Z l c m 5 t Z W 5 0 X 3 J l d m V u d W V z X 3 R h Y m x l I C g y K S 9 D a G F u Z 2 V k I F R 5 c G U u e 1 N l Y 3 R v c i w 1 f S Z x d W 9 0 O y w m c X V v d D t T Z W N 0 a W 9 u M S 9 H b 3 Z l c m 5 t Z W 5 0 X 3 J l d m V u d W V z X 3 R h Y m x l I C g y K S 9 D a G F u Z 2 V k I F R 5 c G U u e 1 J l d m V u d W U g c 3 R y Z W F t I G 5 h b W U s N n 0 m c X V v d D s s J n F 1 b 3 Q 7 U 2 V j d G l v b j E v R 2 9 2 Z X J u b W V u d F 9 y Z X Z l b n V l c 1 9 0 Y W J s Z S A o M i k v Q 2 h h b m d l Z C B U e X B l L n t H b 3 Z l c m 5 t Z W 5 0 I G F n Z W 5 j e S w 3 f S Z x d W 9 0 O y w m c X V v d D t T Z W N 0 a W 9 u M S 9 H b 3 Z l c m 5 t Z W 5 0 X 3 J l d m V u d W V z X 3 R h Y m x l I C g y K S 9 D a G F u Z 2 V k I F R 5 c G U u e 1 J l d m V u d W U g d m F s d W U s O H 0 m c X V v d D s s J n F 1 b 3 Q 7 U 2 V j d G l v b j E v R 2 9 2 Z X J u b W V u d F 9 y Z X Z l b n V l c 1 9 0 Y W J s Z S A o M i k v Q 2 h h b m d l Z C B U e X B l L n t D d X J y Z W 5 j e S w 5 f S Z x d W 9 0 O 1 0 s J n F 1 b 3 Q 7 Q 2 9 s d W 1 u Q 2 9 1 b n Q m c X V v d D s 6 M T A s J n F 1 b 3 Q 7 S 2 V 5 Q 2 9 s d W 1 u T m F t Z X M m c X V v d D s 6 W 1 0 s J n F 1 b 3 Q 7 Q 2 9 s d W 1 u S W R l b n R p d G l l c y Z x d W 9 0 O z p b J n F 1 b 3 Q 7 U 2 V j d G l v b j E v R 2 9 2 Z X J u b W V u d F 9 y Z X Z l b n V l c 1 9 0 Y W J s Z S A o M i k v Q 2 h h b m d l Z C B U e X B l L n t H R l M g T G V 2 Z W w g M S w w f S Z x d W 9 0 O y w m c X V v d D t T Z W N 0 a W 9 u M S 9 H b 3 Z l c m 5 t Z W 5 0 X 3 J l d m V u d W V z X 3 R h Y m x l I C g y K S 9 D a G F u Z 2 V k I F R 5 c G U u e 0 d G U y B M Z X Z l b C A y L D F 9 J n F 1 b 3 Q 7 L C Z x d W 9 0 O 1 N l Y 3 R p b 2 4 x L 0 d v d m V y b m 1 l b n R f c m V 2 Z W 5 1 Z X N f d G F i b G U g K D I p L 0 N o Y W 5 n Z W Q g V H l w Z S 5 7 R 0 Z T I E x l d m V s I D M s M n 0 m c X V v d D s s J n F 1 b 3 Q 7 U 2 V j d G l v b j E v R 2 9 2 Z X J u b W V u d F 9 y Z X Z l b n V l c 1 9 0 Y W J s Z S A o M i k v Q 2 h h b m d l Z C B U e X B l L n t H R l M g T G V 2 Z W w g N C w z f S Z x d W 9 0 O y w m c X V v d D t T Z W N 0 a W 9 u M S 9 H b 3 Z l c m 5 t Z W 5 0 X 3 J l d m V u d W V z X 3 R h Y m x l I C g y K S 9 D a G F u Z 2 V k I F R 5 c G U u e 0 d G U y B D b G F z c 2 l m a W N h d G l v b i w 0 f S Z x d W 9 0 O y w m c X V v d D t T Z W N 0 a W 9 u M S 9 H b 3 Z l c m 5 t Z W 5 0 X 3 J l d m V u d W V z X 3 R h Y m x l I C g y K S 9 D a G F u Z 2 V k I F R 5 c G U u e 1 N l Y 3 R v c i w 1 f S Z x d W 9 0 O y w m c X V v d D t T Z W N 0 a W 9 u M S 9 H b 3 Z l c m 5 t Z W 5 0 X 3 J l d m V u d W V z X 3 R h Y m x l I C g y K S 9 D a G F u Z 2 V k I F R 5 c G U u e 1 J l d m V u d W U g c 3 R y Z W F t I G 5 h b W U s N n 0 m c X V v d D s s J n F 1 b 3 Q 7 U 2 V j d G l v b j E v R 2 9 2 Z X J u b W V u d F 9 y Z X Z l b n V l c 1 9 0 Y W J s Z S A o M i k v Q 2 h h b m d l Z C B U e X B l L n t H b 3 Z l c m 5 t Z W 5 0 I G F n Z W 5 j e S w 3 f S Z x d W 9 0 O y w m c X V v d D t T Z W N 0 a W 9 u M S 9 H b 3 Z l c m 5 t Z W 5 0 X 3 J l d m V u d W V z X 3 R h Y m x l I C g y K S 9 D a G F u Z 2 V k I F R 5 c G U u e 1 J l d m V u d W U g d m F s d W U s O H 0 m c X V v d D s s J n F 1 b 3 Q 7 U 2 V j d G l v b j E v R 2 9 2 Z X J u b W V u d F 9 y Z X Z l b n V l c 1 9 0 Y W J s Z S A o M i k v Q 2 h h b m d l Z C B U e X B l L n t D d X J y Z W 5 j e S w 5 f S Z x d W 9 0 O 1 0 s J n F 1 b 3 Q 7 U m V s Y X R p b 2 5 z a G l w S W 5 m b y Z x d W 9 0 O z p b X X 0 i I C 8 + P C 9 T d G F i b G V F b n R y a W V z P j w v S X R l b T 4 8 S X R l b T 4 8 S X R l b U x v Y 2 F 0 a W 9 u P j x J d G V t V H l w Z T 5 G b 3 J t d W x h P C 9 J d G V t V H l w Z T 4 8 S X R l b V B h d G g + U 2 V j d G l v b j E v R 2 9 2 Z X J u b W V u d F 9 y Z X Z l b n V l c 1 9 0 Y W J s Z S U y M C g y K S 9 T b 3 V y Y 2 U 8 L 0 l 0 Z W 1 Q Y X R o P j w v S X R l b U x v Y 2 F 0 a W 9 u P j x T d G F i b G V F b n R y a W V z I C 8 + P C 9 J d G V t P j x J d G V t P j x J d G V t T G 9 j Y X R p b 2 4 + P E l 0 Z W 1 U e X B l P k Z v c m 1 1 b G E 8 L 0 l 0 Z W 1 U e X B l P j x J d G V t U G F 0 a D 5 T Z W N 0 a W 9 u M S 9 H b 3 Z l c m 5 t Z W 5 0 X 3 J l d m V u d W V z X 3 R h Y m x l J T I w K D I p L 0 N o Y W 5 n Z W Q l M j B U e X B l P C 9 J d G V t U G F 0 a D 4 8 L 0 l 0 Z W 1 M b 2 N h d G l v b j 4 8 U 3 R h Y m x l R W 5 0 c m l l c y A v P j w v S X R l b T 4 8 L 0 l 0 Z W 1 z P j w v T G 9 j Y W x Q Y W N r Y W d l T W V 0 Y W R h d G F G a W x l P h Y A A A B Q S w U G A A A A A A A A A A A A A A A A A A A A A A A A 2 g A A A A E A A A D Q j J 3 f A R X R E Y x 6 A M B P w p f r A Q A A A L 1 1 N m I i f u 5 P v o q V P M l o j m A A A A A A A g A A A A A A A 2 Y A A M A A A A A Q A A A A N V 0 d X L O y 5 E s y E 8 5 a m 9 / q 5 A A A A A A E g A A A o A A A A B A A A A A C e S W o M j 2 F f i a j s o I Z I Q J B U A A A A O X K 1 6 3 9 z z 3 u E Y f I V 0 R M u o E y J P C E r m G s c t L K I 9 2 Z 2 0 z 9 f m G a G p P w E f z W Y U Q N g d W K 3 V Q x P z K N R B I Y V B J D K Q B 2 f L z K w r m 0 q d b y 1 F u u f 7 R l z n X g F A A A A A m 5 g M Q q e H N f v O k M v O V P x i h B / i L D < / D a t a M a s h u p > 
</file>

<file path=customXml/itemProps1.xml><?xml version="1.0" encoding="utf-8"?>
<ds:datastoreItem xmlns:ds="http://schemas.openxmlformats.org/officeDocument/2006/customXml" ds:itemID="{D54F90D9-6E1E-43EA-AB01-9921EA13ECBF}">
  <ds:schemaRefs>
    <ds:schemaRef ds:uri="http://schemas.microsoft.com/sharepoint/v3/contenttype/forms"/>
  </ds:schemaRefs>
</ds:datastoreItem>
</file>

<file path=customXml/itemProps2.xml><?xml version="1.0" encoding="utf-8"?>
<ds:datastoreItem xmlns:ds="http://schemas.openxmlformats.org/officeDocument/2006/customXml" ds:itemID="{D26C1297-72EA-414A-BB15-72919DAB88E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c958bcd-fe3d-4310-8463-0016d19558cc"/>
    <ds:schemaRef ds:uri="36538d5f-f7e1-46e7-b8e6-8d0f62ce976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EB73A9A-A04F-41FF-96F9-A7BAA5B16ED1}">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s>
</ds:datastoreItem>
</file>

<file path=customXml/itemProps4.xml><?xml version="1.0" encoding="utf-8"?>
<ds:datastoreItem xmlns:ds="http://schemas.openxmlformats.org/officeDocument/2006/customXml" ds:itemID="{7BDA85FB-57D5-4A9F-A904-DAE491709832}">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16</vt:i4>
      </vt:variant>
    </vt:vector>
  </HeadingPairs>
  <TitlesOfParts>
    <vt:vector size="23" baseType="lpstr">
      <vt:lpstr>Introduction</vt:lpstr>
      <vt:lpstr>Part 1 - About</vt:lpstr>
      <vt:lpstr>Part 2 - Disclosure checklist</vt:lpstr>
      <vt:lpstr>Part 3 - Reporting entities</vt:lpstr>
      <vt:lpstr>Part 4 - Government revenues</vt:lpstr>
      <vt:lpstr>Part 5 - Company data</vt:lpstr>
      <vt:lpstr>Lists</vt:lpstr>
      <vt:lpstr>Agency_type</vt:lpstr>
      <vt:lpstr>Commodities_list</vt:lpstr>
      <vt:lpstr>Commodity_names</vt:lpstr>
      <vt:lpstr>Companies_list</vt:lpstr>
      <vt:lpstr>Countries_list</vt:lpstr>
      <vt:lpstr>Currency_code_list</vt:lpstr>
      <vt:lpstr>GFS_list</vt:lpstr>
      <vt:lpstr>Government_entities_list</vt:lpstr>
      <vt:lpstr>Project_phases_list</vt:lpstr>
      <vt:lpstr>Projectname</vt:lpstr>
      <vt:lpstr>Reporting_options_list</vt:lpstr>
      <vt:lpstr>Revenue_stream_list</vt:lpstr>
      <vt:lpstr>Sector_list</vt:lpstr>
      <vt:lpstr>Simple_options_list</vt:lpstr>
      <vt:lpstr>Total_reconciled</vt:lpstr>
      <vt:lpstr>Total_revenues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EITI International Secretariat</dc:creator>
  <cp:lastModifiedBy>EITI-SR SURINAME</cp:lastModifiedBy>
  <cp:lastPrinted>2018-09-11T11:28:24Z</cp:lastPrinted>
  <dcterms:created xsi:type="dcterms:W3CDTF">2018-04-20T09:16:43Z</dcterms:created>
  <dcterms:modified xsi:type="dcterms:W3CDTF">2026-01-26T13:23:16Z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0x010100AF08D2786879A84C98C986A1D2FE2AC0</vt:lpwstr>
  </property>
</Properties>
</file>